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822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B6182EFC-C63B-4BC9-ADB2-C6FA1188F19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ssets" sheetId="1" r:id="rId1"/>
    <sheet name="Locations" sheetId="2" r:id="rId2"/>
    <sheet name="Sheet3" sheetId="3" r:id="rId3"/>
    <sheet name="Sheet4" sheetId="4" r:id="rId4"/>
  </sheets>
  <definedNames>
    <definedName name="_xlnm.Print_Area" localSheetId="0">Assets!$A$1:$N$72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L15" i="1" l="1"/>
  <c r="K15" i="1"/>
  <c r="I67" i="1"/>
  <c r="J67" i="1" s="1"/>
  <c r="K67" i="1" s="1"/>
  <c r="I68" i="1"/>
  <c r="J68" i="1" s="1"/>
  <c r="K68" i="1" s="1"/>
  <c r="K65" i="1"/>
  <c r="K64" i="1"/>
  <c r="K63" i="1"/>
  <c r="I61" i="1"/>
  <c r="K61" i="1" s="1"/>
  <c r="I60" i="1"/>
  <c r="K60" i="1" s="1"/>
  <c r="I65" i="1"/>
  <c r="G64" i="1"/>
  <c r="I64" i="1" s="1"/>
  <c r="G63" i="1"/>
  <c r="I63" i="1" s="1"/>
  <c r="G66" i="1"/>
  <c r="I66" i="1" s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7" i="1"/>
  <c r="K48" i="1"/>
  <c r="K49" i="1"/>
  <c r="K50" i="1"/>
  <c r="K51" i="1"/>
  <c r="K52" i="1"/>
  <c r="K53" i="1"/>
  <c r="K54" i="1"/>
  <c r="K26" i="1"/>
  <c r="K22" i="1"/>
  <c r="K21" i="1"/>
  <c r="K16" i="1"/>
  <c r="K18" i="1"/>
  <c r="K14" i="1"/>
  <c r="K9" i="1"/>
  <c r="K10" i="1"/>
  <c r="K11" i="1"/>
  <c r="K12" i="1"/>
  <c r="L22" i="1"/>
  <c r="L12" i="1"/>
  <c r="L18" i="1"/>
  <c r="L5" i="1"/>
  <c r="I69" i="1"/>
  <c r="J58" i="1"/>
  <c r="K58" i="1" s="1"/>
  <c r="J46" i="1"/>
  <c r="K46" i="1" s="1"/>
  <c r="J45" i="1"/>
  <c r="K45" i="1" s="1"/>
  <c r="J8" i="1"/>
  <c r="K8" i="1" s="1"/>
  <c r="J7" i="1"/>
  <c r="K7" i="1" s="1"/>
  <c r="J66" i="1" l="1"/>
  <c r="K66" i="1" s="1"/>
  <c r="G71" i="1"/>
  <c r="I71" i="1"/>
  <c r="L70" i="1"/>
  <c r="L71" i="1" s="1"/>
  <c r="J69" i="1"/>
  <c r="K69" i="1" s="1"/>
  <c r="K71" i="1" s="1"/>
  <c r="J71" i="1" l="1"/>
</calcChain>
</file>

<file path=xl/sharedStrings.xml><?xml version="1.0" encoding="utf-8"?>
<sst xmlns="http://purl.oclc.org/ooxml/spreadsheetml/main" count="266" uniqueCount="175">
  <si>
    <t>Croscombe Parish Council</t>
  </si>
  <si>
    <t>Code</t>
  </si>
  <si>
    <r>
      <rPr>
        <b/>
        <sz val="11"/>
        <color theme="1"/>
        <rFont val="Arial"/>
        <family val="2"/>
      </rPr>
      <t>No</t>
    </r>
    <r>
      <rPr>
        <b/>
        <sz val="10"/>
        <color theme="1"/>
        <rFont val="Arial1"/>
      </rPr>
      <t>.</t>
    </r>
  </si>
  <si>
    <t>Location</t>
  </si>
  <si>
    <t>Date acquired</t>
  </si>
  <si>
    <t>Purchase price</t>
  </si>
  <si>
    <t>Estimated current value</t>
  </si>
  <si>
    <t>Repurchase cost</t>
  </si>
  <si>
    <t>LAND ASSETS</t>
  </si>
  <si>
    <t>Cemetery</t>
  </si>
  <si>
    <t>Village pound</t>
  </si>
  <si>
    <t>Boards Lane</t>
  </si>
  <si>
    <t>transferred</t>
  </si>
  <si>
    <t>STREET LIGHTING</t>
  </si>
  <si>
    <t>Village street lighting scheme</t>
  </si>
  <si>
    <t>Street Lights</t>
  </si>
  <si>
    <t>OFFICE EQUIPMENT</t>
  </si>
  <si>
    <t>Clerk</t>
  </si>
  <si>
    <t>Asus</t>
  </si>
  <si>
    <t>PLAY AREA</t>
  </si>
  <si>
    <t>Play Area equipment</t>
  </si>
  <si>
    <t>Fayre Way</t>
  </si>
  <si>
    <t>Slide Play Area</t>
  </si>
  <si>
    <t>Fayre way</t>
  </si>
  <si>
    <t>Grass mats for slide</t>
  </si>
  <si>
    <t>Play Area Equipment</t>
  </si>
  <si>
    <t>Notice Board</t>
  </si>
  <si>
    <t>Long Street</t>
  </si>
  <si>
    <t>Seat</t>
  </si>
  <si>
    <t>BO4</t>
  </si>
  <si>
    <t>Rock Street</t>
  </si>
  <si>
    <t>Nominal value</t>
  </si>
  <si>
    <t>Seat – companion seat</t>
  </si>
  <si>
    <t>BO6</t>
  </si>
  <si>
    <t>Coombe Green</t>
  </si>
  <si>
    <t>BO3</t>
  </si>
  <si>
    <t>B02</t>
  </si>
  <si>
    <t>B01</t>
  </si>
  <si>
    <t>Burial ground</t>
  </si>
  <si>
    <t>Seat/Picnic Bench</t>
  </si>
  <si>
    <t>PB01&amp;2</t>
  </si>
  <si>
    <t>Fayre Way play area</t>
  </si>
  <si>
    <t>Grit Bin</t>
  </si>
  <si>
    <t>GB01</t>
  </si>
  <si>
    <t>Pound Fold</t>
  </si>
  <si>
    <t>GB02</t>
  </si>
  <si>
    <t>Grit bin</t>
  </si>
  <si>
    <t>GB03</t>
  </si>
  <si>
    <t>GB04</t>
  </si>
  <si>
    <t>Old Street</t>
  </si>
  <si>
    <t>Rubbish bins</t>
  </si>
  <si>
    <t>RB01</t>
  </si>
  <si>
    <t>Elderwell Lane</t>
  </si>
  <si>
    <t>Rubbish bins incl. bus stop bins</t>
  </si>
  <si>
    <t>RB02</t>
  </si>
  <si>
    <t>The George</t>
  </si>
  <si>
    <t>Dog Waste Bins</t>
  </si>
  <si>
    <t>GB05</t>
  </si>
  <si>
    <t>GB06</t>
  </si>
  <si>
    <t>GB07</t>
  </si>
  <si>
    <t>Church Street</t>
  </si>
  <si>
    <t>GB08</t>
  </si>
  <si>
    <t>Honeymead</t>
  </si>
  <si>
    <t>GB09</t>
  </si>
  <si>
    <t>Defibrillator and cabinet</t>
  </si>
  <si>
    <t>DF01</t>
  </si>
  <si>
    <t>BT Box Long Street</t>
  </si>
  <si>
    <t>DF02</t>
  </si>
  <si>
    <t>Village Hall</t>
  </si>
  <si>
    <t>Donated</t>
  </si>
  <si>
    <t>Pound Fold Allotm't fencing</t>
  </si>
  <si>
    <t>Pound Fold Allotment</t>
  </si>
  <si>
    <t>Street Furniture.</t>
  </si>
  <si>
    <t>Total sum</t>
  </si>
  <si>
    <t>Croscombe Parish Council Location of Grit,Rubbish and Dog Faeces Bins</t>
  </si>
  <si>
    <t>Location of Item</t>
  </si>
  <si>
    <t>Dog Faeces Bins</t>
  </si>
  <si>
    <t>Faye Way</t>
  </si>
  <si>
    <t>in Field opp Tanda</t>
  </si>
  <si>
    <t>by West Lane</t>
  </si>
  <si>
    <t>East end of Boards lane</t>
  </si>
  <si>
    <t>By Church Steps</t>
  </si>
  <si>
    <t>At Turning circle</t>
  </si>
  <si>
    <t>Opp Tanda</t>
  </si>
  <si>
    <t>Opp Bennetts Close</t>
  </si>
  <si>
    <t>Corner by</t>
  </si>
  <si>
    <t>Garages</t>
  </si>
  <si>
    <t>Millers Gardens Wells BA5 2TW</t>
  </si>
  <si>
    <t>To enable Parish Clerk to get to work.</t>
  </si>
  <si>
    <t>This location consists of elderly residents in a road that easily becomes blocked and dangerous</t>
  </si>
  <si>
    <t>Opp Bella Vista</t>
  </si>
  <si>
    <t>Bin purchased by the Housing Association.</t>
  </si>
  <si>
    <t>By Bramble Cottage</t>
  </si>
  <si>
    <t>By Rock House</t>
  </si>
  <si>
    <t>Glasdon Free standing</t>
  </si>
  <si>
    <t>Coombe Cottages</t>
  </si>
  <si>
    <t>By Junction with Long Str</t>
  </si>
  <si>
    <t>Glasdon Wall Mounted</t>
  </si>
  <si>
    <t>Bottom by Long St</t>
  </si>
  <si>
    <t>Old Tulip type</t>
  </si>
  <si>
    <t>Wall by Somerville Cottages</t>
  </si>
  <si>
    <t>Village Hall carpark</t>
  </si>
  <si>
    <t>Lond St</t>
  </si>
  <si>
    <t>In Bus Shelter</t>
  </si>
  <si>
    <t>Long St</t>
  </si>
  <si>
    <t>By Village Shop</t>
  </si>
  <si>
    <t>By Bus Shelter opp School</t>
  </si>
  <si>
    <t>By school gates</t>
  </si>
  <si>
    <t>On Wall byLong St</t>
  </si>
  <si>
    <t>R Ashworth Croscombe Parish Clerk</t>
  </si>
  <si>
    <t>Laptop Asus Vivobook</t>
  </si>
  <si>
    <t>at Somerville Cottages</t>
  </si>
  <si>
    <t>DB01,02</t>
  </si>
  <si>
    <t>DB03</t>
  </si>
  <si>
    <t>Revised Repurchase cost May 25</t>
  </si>
  <si>
    <t>Last Updated</t>
  </si>
  <si>
    <t>Assets are defined as land, buildings,equipment,computers etc.</t>
  </si>
  <si>
    <t>Dictaphone</t>
  </si>
  <si>
    <t>Replacement Separate Hard Drive</t>
  </si>
  <si>
    <t>Community Orchard</t>
  </si>
  <si>
    <t>Flood Rain Gauge</t>
  </si>
  <si>
    <t>Bus Stop</t>
  </si>
  <si>
    <t>Cemetery Field Gate</t>
  </si>
  <si>
    <t>Burial Ground Gate</t>
  </si>
  <si>
    <t>Fayreway</t>
  </si>
  <si>
    <t>Picnic Bench &amp; Table</t>
  </si>
  <si>
    <t>Thrupe Lane</t>
  </si>
  <si>
    <t>Pirate Ship</t>
  </si>
  <si>
    <t>Swing</t>
  </si>
  <si>
    <t>Fayreway - SC Lease field</t>
  </si>
  <si>
    <t>Flood Walkie Talkie</t>
  </si>
  <si>
    <t>Flood Walkie Talkie Charger</t>
  </si>
  <si>
    <t>The George Inn</t>
  </si>
  <si>
    <t>Flood Tarpaulin</t>
  </si>
  <si>
    <t>Flood Clips - straight</t>
  </si>
  <si>
    <t>Boxwall</t>
  </si>
  <si>
    <t>ANO</t>
  </si>
  <si>
    <t>Flood Clip - straight</t>
  </si>
  <si>
    <t>Flood Clip - bend</t>
  </si>
  <si>
    <t>Retevis</t>
  </si>
  <si>
    <t>Flood Storage Bin</t>
  </si>
  <si>
    <t>Flood storage bin</t>
  </si>
  <si>
    <t>Lower St allotment</t>
  </si>
  <si>
    <t>Opposite Shop</t>
  </si>
  <si>
    <t>Entry updated Feb 2026</t>
  </si>
  <si>
    <t>?</t>
  </si>
  <si>
    <t>F1</t>
  </si>
  <si>
    <t>Donated by Mary C</t>
  </si>
  <si>
    <t>donated Bowlish school</t>
  </si>
  <si>
    <t>Manor House/Jack's bridge</t>
  </si>
  <si>
    <t>Bus Shelter with bench</t>
  </si>
  <si>
    <t>Reverse Notice Board</t>
  </si>
  <si>
    <t>Long St by Shop</t>
  </si>
  <si>
    <t>Flood group</t>
  </si>
  <si>
    <t>TBD</t>
  </si>
  <si>
    <t>Old bench</t>
  </si>
  <si>
    <t>needs some TLC</t>
  </si>
  <si>
    <t>Old Play Area</t>
  </si>
  <si>
    <t>Cemetery Field fencing</t>
  </si>
  <si>
    <t>updated 19 May 2025</t>
  </si>
  <si>
    <t>Nr Jack'd bridge</t>
  </si>
  <si>
    <t>split between sites</t>
  </si>
  <si>
    <t>Prices are net of VAT</t>
  </si>
  <si>
    <t>Picnic Bench &amp; Table (new)</t>
  </si>
  <si>
    <t>Situation at 3rd March 2026</t>
  </si>
  <si>
    <t>Parish Morola Mobile Phone</t>
  </si>
  <si>
    <t>e14</t>
  </si>
  <si>
    <t>currently with Cllr Tulley</t>
  </si>
  <si>
    <t>1 in Play Area &amp; 1 in School area</t>
  </si>
  <si>
    <t>Replaced  Mar 2026</t>
  </si>
  <si>
    <t>Replaced Mar 2026</t>
  </si>
  <si>
    <t>updated 27 Apr 23</t>
  </si>
  <si>
    <t xml:space="preserve"> Curr value</t>
  </si>
  <si>
    <t>External drive (lost may 25)</t>
  </si>
  <si>
    <t xml:space="preserve">TBD 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</si>
</sst>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&quot;£&quot;#,##0.00;[Red]&quot;-£&quot;#,##0.00"/>
    <numFmt numFmtId="165" formatCode="[$-809]mmm\-yy"/>
    <numFmt numFmtId="166" formatCode="[$-809]dd/mm/yy"/>
    <numFmt numFmtId="167" formatCode="[$-809]0"/>
    <numFmt numFmtId="168" formatCode="&quot;£&quot;#,##0;[Red]&quot;-£&quot;#,##0"/>
    <numFmt numFmtId="169" formatCode="[$£-809]#,##0.00;[Red]&quot;-&quot;[$£-809]#,##0.00"/>
    <numFmt numFmtId="170" formatCode="&quot; £&quot;#,##0.00&quot; &quot;;&quot;-£&quot;#,##0.00&quot; &quot;;&quot; £-&quot;#&quot; &quot;;@&quot; &quot;"/>
    <numFmt numFmtId="171" formatCode="&quot;£&quot;#,##0.00"/>
    <numFmt numFmtId="172" formatCode="[$-809]General"/>
    <numFmt numFmtId="173" formatCode="[$-F800]dddd\,\ mmmm\ dd\,\ yyyy"/>
  </numFmts>
  <fonts count="13">
    <font>
      <sz val="11"/>
      <color theme="1"/>
      <name val="Arial"/>
      <family val="2"/>
    </font>
    <font>
      <sz val="10"/>
      <color theme="1"/>
      <name val="Arial1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2"/>
      <color theme="1"/>
      <name val="Arial1"/>
    </font>
    <font>
      <b/>
      <sz val="10"/>
      <color theme="1"/>
      <name val="Arial1"/>
    </font>
    <font>
      <sz val="10"/>
      <color rgb="FFFF3333"/>
      <name val="Arial1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1"/>
      <color theme="0"/>
      <name val="Arial"/>
      <family val="2"/>
    </font>
    <font>
      <sz val="9"/>
      <color theme="1"/>
      <name val="Arial1"/>
    </font>
    <font>
      <sz val="8"/>
      <color theme="1"/>
      <name val="Arial1"/>
    </font>
  </fonts>
  <fills count="4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theme="0"/>
        <bgColor rgb="FFDDDDDD"/>
      </patternFill>
    </fill>
  </fills>
  <borders count="1">
    <border>
      <start/>
      <end/>
      <top/>
      <bottom/>
      <diagonal/>
    </border>
  </borders>
  <cellStyleXfs count="7">
    <xf numFmtId="0" fontId="0" fillId="0" borderId="0"/>
    <xf numFmtId="170" fontId="1" fillId="0" borderId="0"/>
    <xf numFmtId="172" fontId="1" fillId="0" borderId="0"/>
    <xf numFmtId="0" fontId="2" fillId="0" borderId="0">
      <alignment horizontal="center"/>
    </xf>
    <xf numFmtId="0" fontId="2" fillId="0" borderId="0">
      <alignment horizontal="center" textRotation="90"/>
    </xf>
    <xf numFmtId="0" fontId="3" fillId="0" borderId="0"/>
    <xf numFmtId="169" fontId="3" fillId="0" borderId="0"/>
  </cellStyleXfs>
  <cellXfs count="47">
    <xf numFmtId="0" fontId="0" fillId="0" borderId="0" xfId="0"/>
    <xf numFmtId="172" fontId="4" fillId="0" borderId="0" xfId="2" applyFont="1"/>
    <xf numFmtId="172" fontId="1" fillId="0" borderId="0" xfId="2"/>
    <xf numFmtId="172" fontId="6" fillId="0" borderId="0" xfId="2" applyFont="1"/>
    <xf numFmtId="172" fontId="5" fillId="0" borderId="0" xfId="2" applyFont="1" applyAlignment="1">
      <alignment wrapText="1"/>
    </xf>
    <xf numFmtId="172" fontId="8" fillId="0" borderId="0" xfId="2" applyFont="1" applyAlignment="1">
      <alignment wrapText="1"/>
    </xf>
    <xf numFmtId="165" fontId="1" fillId="0" borderId="0" xfId="2" applyNumberFormat="1" applyAlignment="1">
      <alignment horizontal="left"/>
    </xf>
    <xf numFmtId="172" fontId="1" fillId="0" borderId="0" xfId="2" applyAlignment="1">
      <alignment horizontal="left"/>
    </xf>
    <xf numFmtId="164" fontId="1" fillId="0" borderId="0" xfId="2" applyNumberFormat="1" applyAlignment="1">
      <alignment horizontal="left"/>
    </xf>
    <xf numFmtId="169" fontId="1" fillId="0" borderId="0" xfId="2" applyNumberFormat="1" applyAlignment="1">
      <alignment horizontal="left"/>
    </xf>
    <xf numFmtId="166" fontId="1" fillId="0" borderId="0" xfId="2" applyNumberFormat="1" applyAlignment="1">
      <alignment horizontal="left"/>
    </xf>
    <xf numFmtId="170" fontId="1" fillId="0" borderId="0" xfId="1" applyAlignment="1">
      <alignment horizontal="left"/>
    </xf>
    <xf numFmtId="169" fontId="1" fillId="0" borderId="0" xfId="1" applyNumberFormat="1" applyAlignment="1">
      <alignment horizontal="left"/>
    </xf>
    <xf numFmtId="170" fontId="1" fillId="0" borderId="0" xfId="1"/>
    <xf numFmtId="169" fontId="1" fillId="0" borderId="0" xfId="2" applyNumberFormat="1"/>
    <xf numFmtId="164" fontId="1" fillId="0" borderId="0" xfId="1" applyNumberFormat="1" applyAlignment="1">
      <alignment horizontal="left"/>
    </xf>
    <xf numFmtId="170" fontId="1" fillId="0" borderId="0" xfId="2" applyNumberFormat="1"/>
    <xf numFmtId="0" fontId="7" fillId="0" borderId="0" xfId="0" applyFont="1"/>
    <xf numFmtId="169" fontId="0" fillId="0" borderId="0" xfId="0" applyNumberFormat="1"/>
    <xf numFmtId="164" fontId="1" fillId="0" borderId="0" xfId="2" applyNumberFormat="1"/>
    <xf numFmtId="164" fontId="1" fillId="0" borderId="0" xfId="1" applyNumberFormat="1" applyAlignment="1">
      <alignment horizontal="right"/>
    </xf>
    <xf numFmtId="168" fontId="1" fillId="0" borderId="0" xfId="1" applyNumberFormat="1" applyAlignment="1">
      <alignment horizontal="left"/>
    </xf>
    <xf numFmtId="171" fontId="1" fillId="0" borderId="0" xfId="2" applyNumberFormat="1"/>
    <xf numFmtId="164" fontId="6" fillId="0" borderId="0" xfId="2" applyNumberFormat="1" applyFont="1"/>
    <xf numFmtId="167" fontId="1" fillId="0" borderId="0" xfId="2" applyNumberFormat="1" applyAlignment="1">
      <alignment horizontal="left"/>
    </xf>
    <xf numFmtId="172" fontId="9" fillId="0" borderId="0" xfId="2" applyFont="1"/>
    <xf numFmtId="170" fontId="8" fillId="0" borderId="0" xfId="2" applyNumberFormat="1" applyFont="1"/>
    <xf numFmtId="172" fontId="8" fillId="0" borderId="0" xfId="2" applyFont="1"/>
    <xf numFmtId="49" fontId="9" fillId="0" borderId="0" xfId="2" applyNumberFormat="1" applyFont="1"/>
    <xf numFmtId="49" fontId="1" fillId="0" borderId="0" xfId="2" applyNumberFormat="1"/>
    <xf numFmtId="165" fontId="1" fillId="0" borderId="0" xfId="2" applyNumberFormat="1"/>
    <xf numFmtId="172" fontId="5" fillId="2" borderId="0" xfId="2" applyFont="1" applyFill="1" applyAlignment="1">
      <alignment vertical="center" wrapText="1"/>
    </xf>
    <xf numFmtId="172" fontId="8" fillId="2" borderId="0" xfId="2" applyFont="1" applyFill="1" applyAlignment="1">
      <alignment vertical="center" wrapText="1"/>
    </xf>
    <xf numFmtId="172" fontId="1" fillId="0" borderId="0" xfId="2" applyAlignment="1">
      <alignment vertical="center"/>
    </xf>
    <xf numFmtId="0" fontId="0" fillId="0" borderId="0" xfId="0" applyAlignment="1">
      <alignment vertical="center"/>
    </xf>
    <xf numFmtId="0" fontId="10" fillId="3" borderId="0" xfId="0" applyFont="1" applyFill="1"/>
    <xf numFmtId="172" fontId="1" fillId="0" borderId="0" xfId="2" applyAlignment="1">
      <alignment horizontal="right"/>
    </xf>
    <xf numFmtId="170" fontId="1" fillId="0" borderId="0" xfId="2" applyNumberFormat="1" applyAlignment="1">
      <alignment horizontal="right"/>
    </xf>
    <xf numFmtId="170" fontId="1" fillId="0" borderId="0" xfId="1" applyAlignment="1">
      <alignment horizontal="right"/>
    </xf>
    <xf numFmtId="164" fontId="1" fillId="0" borderId="0" xfId="1" applyNumberFormat="1"/>
    <xf numFmtId="164" fontId="1" fillId="0" borderId="0" xfId="2" applyNumberFormat="1" applyAlignment="1">
      <alignment horizontal="right"/>
    </xf>
    <xf numFmtId="173" fontId="1" fillId="0" borderId="0" xfId="2" applyNumberFormat="1"/>
    <xf numFmtId="172" fontId="1" fillId="0" borderId="0" xfId="2" applyAlignment="1">
      <alignment wrapText="1"/>
    </xf>
    <xf numFmtId="172" fontId="9" fillId="0" borderId="0" xfId="2" applyFont="1" applyAlignment="1">
      <alignment wrapText="1"/>
    </xf>
    <xf numFmtId="172" fontId="11" fillId="0" borderId="0" xfId="2" applyFont="1"/>
    <xf numFmtId="172" fontId="1" fillId="0" borderId="0" xfId="2" applyAlignment="1">
      <alignment vertical="center" wrapText="1"/>
    </xf>
    <xf numFmtId="172" fontId="12" fillId="0" borderId="0" xfId="2" applyFont="1"/>
  </cellXfs>
  <cellStyles count="7">
    <cellStyle name="Excel Built-in Currency" xfId="1" xr:uid="{00000000-0005-0000-0000-000000000000}"/>
    <cellStyle name="Excel Built-in Normal" xfId="2" xr:uid="{00000000-0005-0000-0000-000001000000}"/>
    <cellStyle name="Heading" xfId="3" xr:uid="{00000000-0005-0000-0000-000002000000}"/>
    <cellStyle name="Heading1" xfId="4" xr:uid="{00000000-0005-0000-0000-000003000000}"/>
    <cellStyle name="Normal" xfId="0" builtinId="0" customBuiltin="1"/>
    <cellStyle name="Result" xfId="5" xr:uid="{00000000-0005-0000-0000-000005000000}"/>
    <cellStyle name="Result2" xfId="6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H116"/>
  <sheetViews>
    <sheetView tabSelected="1" topLeftCell="A57" zoomScale="120" zoomScaleNormal="120" workbookViewId="0">
      <selection activeCell="G73" sqref="G73"/>
    </sheetView>
  </sheetViews>
  <sheetFormatPr defaultColWidth="8.69921875" defaultRowHeight="13.8"/>
  <cols>
    <col min="1" max="1" width="21.3984375" style="2" customWidth="1"/>
    <col min="2" max="2" width="5.59765625" style="2" customWidth="1"/>
    <col min="3" max="3" width="3.69921875" style="2" customWidth="1"/>
    <col min="4" max="4" width="21" style="2" customWidth="1"/>
    <col min="5" max="5" width="1.19921875" style="2" customWidth="1"/>
    <col min="6" max="6" width="11.09765625" style="2" customWidth="1"/>
    <col min="7" max="7" width="9.59765625" style="2" customWidth="1"/>
    <col min="8" max="8" width="1.19921875" style="2" customWidth="1"/>
    <col min="9" max="9" width="9.8984375" style="2" customWidth="1"/>
    <col min="10" max="10" width="10.59765625" style="2" customWidth="1"/>
    <col min="11" max="11" width="12.69921875" style="2" customWidth="1"/>
    <col min="12" max="12" width="9.8984375" style="2" customWidth="1"/>
    <col min="13" max="13" width="9.5" style="2" customWidth="1"/>
    <col min="14" max="14" width="5.8984375" style="2" customWidth="1"/>
    <col min="15" max="1022" width="8" style="2" customWidth="1"/>
  </cols>
  <sheetData>
    <row r="1" spans="1:1022" ht="15.6">
      <c r="A1" s="1" t="s">
        <v>0</v>
      </c>
      <c r="D1" s="35"/>
      <c r="E1"/>
      <c r="F1" t="s">
        <v>164</v>
      </c>
      <c r="J1" s="2" t="s">
        <v>115</v>
      </c>
      <c r="K1" s="41" t="d">
        <v>2026-03-03</v>
      </c>
    </row>
    <row r="2" spans="1:1022">
      <c r="A2" s="2" t="s">
        <v>116</v>
      </c>
    </row>
    <row r="3" spans="1:1022" s="34" customFormat="1" ht="39.6">
      <c r="A3" s="31"/>
      <c r="B3" s="31" t="s">
        <v>1</v>
      </c>
      <c r="C3" s="31" t="s">
        <v>2</v>
      </c>
      <c r="D3" s="32" t="s">
        <v>3</v>
      </c>
      <c r="E3" s="32"/>
      <c r="F3" s="32" t="s">
        <v>4</v>
      </c>
      <c r="G3" s="32" t="s">
        <v>5</v>
      </c>
      <c r="H3" s="32"/>
      <c r="I3" s="32" t="s">
        <v>6</v>
      </c>
      <c r="J3" s="31" t="s">
        <v>7</v>
      </c>
      <c r="K3" s="31" t="s">
        <v>114</v>
      </c>
      <c r="L3" s="31" t="s">
        <v>172</v>
      </c>
      <c r="M3" s="45" t="s">
        <v>162</v>
      </c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3"/>
      <c r="AU3" s="33"/>
      <c r="AV3" s="33"/>
      <c r="AW3" s="33"/>
      <c r="AX3" s="33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3"/>
      <c r="BJ3" s="33"/>
      <c r="BK3" s="33"/>
      <c r="BL3" s="33"/>
      <c r="BM3" s="33"/>
      <c r="BN3" s="33"/>
      <c r="BO3" s="33"/>
      <c r="BP3" s="33"/>
      <c r="BQ3" s="33"/>
      <c r="BR3" s="33"/>
      <c r="BS3" s="33"/>
      <c r="BT3" s="33"/>
      <c r="BU3" s="33"/>
      <c r="BV3" s="33"/>
      <c r="BW3" s="33"/>
      <c r="BX3" s="33"/>
      <c r="BY3" s="33"/>
      <c r="BZ3" s="33"/>
      <c r="CA3" s="33"/>
      <c r="CB3" s="33"/>
      <c r="CC3" s="33"/>
      <c r="CD3" s="33"/>
      <c r="CE3" s="33"/>
      <c r="CF3" s="33"/>
      <c r="CG3" s="33"/>
      <c r="CH3" s="33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  <c r="CU3" s="33"/>
      <c r="CV3" s="33"/>
      <c r="CW3" s="33"/>
      <c r="CX3" s="33"/>
      <c r="CY3" s="33"/>
      <c r="CZ3" s="33"/>
      <c r="DA3" s="33"/>
      <c r="DB3" s="33"/>
      <c r="DC3" s="33"/>
      <c r="DD3" s="33"/>
      <c r="DE3" s="33"/>
      <c r="DF3" s="33"/>
      <c r="DG3" s="33"/>
      <c r="DH3" s="33"/>
      <c r="DI3" s="33"/>
      <c r="DJ3" s="33"/>
      <c r="DK3" s="33"/>
      <c r="DL3" s="33"/>
      <c r="DM3" s="33"/>
      <c r="DN3" s="33"/>
      <c r="DO3" s="33"/>
      <c r="DP3" s="33"/>
      <c r="DQ3" s="33"/>
      <c r="DR3" s="33"/>
      <c r="DS3" s="33"/>
      <c r="DT3" s="33"/>
      <c r="DU3" s="33"/>
      <c r="DV3" s="33"/>
      <c r="DW3" s="33"/>
      <c r="DX3" s="33"/>
      <c r="DY3" s="33"/>
      <c r="DZ3" s="33"/>
      <c r="EA3" s="33"/>
      <c r="EB3" s="33"/>
      <c r="EC3" s="33"/>
      <c r="ED3" s="33"/>
      <c r="EE3" s="33"/>
      <c r="EF3" s="33"/>
      <c r="EG3" s="33"/>
      <c r="EH3" s="33"/>
      <c r="EI3" s="33"/>
      <c r="EJ3" s="33"/>
      <c r="EK3" s="33"/>
      <c r="EL3" s="33"/>
      <c r="EM3" s="33"/>
      <c r="EN3" s="33"/>
      <c r="EO3" s="33"/>
      <c r="EP3" s="33"/>
      <c r="EQ3" s="33"/>
      <c r="ER3" s="33"/>
      <c r="ES3" s="33"/>
      <c r="ET3" s="33"/>
      <c r="EU3" s="33"/>
      <c r="EV3" s="33"/>
      <c r="EW3" s="33"/>
      <c r="EX3" s="33"/>
      <c r="EY3" s="33"/>
      <c r="EZ3" s="33"/>
      <c r="FA3" s="33"/>
      <c r="FB3" s="33"/>
      <c r="FC3" s="33"/>
      <c r="FD3" s="33"/>
      <c r="FE3" s="33"/>
      <c r="FF3" s="33"/>
      <c r="FG3" s="33"/>
      <c r="FH3" s="33"/>
      <c r="FI3" s="33"/>
      <c r="FJ3" s="33"/>
      <c r="FK3" s="33"/>
      <c r="FL3" s="33"/>
      <c r="FM3" s="33"/>
      <c r="FN3" s="33"/>
      <c r="FO3" s="33"/>
      <c r="FP3" s="33"/>
      <c r="FQ3" s="33"/>
      <c r="FR3" s="33"/>
      <c r="FS3" s="33"/>
      <c r="FT3" s="33"/>
      <c r="FU3" s="33"/>
      <c r="FV3" s="33"/>
      <c r="FW3" s="33"/>
      <c r="FX3" s="33"/>
      <c r="FY3" s="33"/>
      <c r="FZ3" s="33"/>
      <c r="GA3" s="33"/>
      <c r="GB3" s="33"/>
      <c r="GC3" s="33"/>
      <c r="GD3" s="33"/>
      <c r="GE3" s="33"/>
      <c r="GF3" s="33"/>
      <c r="GG3" s="33"/>
      <c r="GH3" s="33"/>
      <c r="GI3" s="33"/>
      <c r="GJ3" s="33"/>
      <c r="GK3" s="33"/>
      <c r="GL3" s="33"/>
      <c r="GM3" s="33"/>
      <c r="GN3" s="33"/>
      <c r="GO3" s="33"/>
      <c r="GP3" s="33"/>
      <c r="GQ3" s="33"/>
      <c r="GR3" s="33"/>
      <c r="GS3" s="33"/>
      <c r="GT3" s="33"/>
      <c r="GU3" s="33"/>
      <c r="GV3" s="33"/>
      <c r="GW3" s="33"/>
      <c r="GX3" s="33"/>
      <c r="GY3" s="33"/>
      <c r="GZ3" s="33"/>
      <c r="HA3" s="33"/>
      <c r="HB3" s="33"/>
      <c r="HC3" s="33"/>
      <c r="HD3" s="33"/>
      <c r="HE3" s="33"/>
      <c r="HF3" s="33"/>
      <c r="HG3" s="33"/>
      <c r="HH3" s="33"/>
      <c r="HI3" s="33"/>
      <c r="HJ3" s="33"/>
      <c r="HK3" s="33"/>
      <c r="HL3" s="33"/>
      <c r="HM3" s="33"/>
      <c r="HN3" s="33"/>
      <c r="HO3" s="33"/>
      <c r="HP3" s="33"/>
      <c r="HQ3" s="33"/>
      <c r="HR3" s="33"/>
      <c r="HS3" s="33"/>
      <c r="HT3" s="33"/>
      <c r="HU3" s="33"/>
      <c r="HV3" s="33"/>
      <c r="HW3" s="33"/>
      <c r="HX3" s="33"/>
      <c r="HY3" s="33"/>
      <c r="HZ3" s="33"/>
      <c r="IA3" s="33"/>
      <c r="IB3" s="33"/>
      <c r="IC3" s="33"/>
      <c r="ID3" s="33"/>
      <c r="IE3" s="33"/>
      <c r="IF3" s="33"/>
      <c r="IG3" s="33"/>
      <c r="IH3" s="33"/>
      <c r="II3" s="33"/>
      <c r="IJ3" s="33"/>
      <c r="IK3" s="33"/>
      <c r="IL3" s="33"/>
      <c r="IM3" s="33"/>
      <c r="IN3" s="33"/>
      <c r="IO3" s="33"/>
      <c r="IP3" s="33"/>
      <c r="IQ3" s="33"/>
      <c r="IR3" s="33"/>
      <c r="IS3" s="33"/>
      <c r="IT3" s="33"/>
      <c r="IU3" s="33"/>
      <c r="IV3" s="33"/>
      <c r="IW3" s="33"/>
      <c r="IX3" s="33"/>
      <c r="IY3" s="33"/>
      <c r="IZ3" s="33"/>
      <c r="JA3" s="33"/>
      <c r="JB3" s="33"/>
      <c r="JC3" s="33"/>
      <c r="JD3" s="33"/>
      <c r="JE3" s="33"/>
      <c r="JF3" s="33"/>
      <c r="JG3" s="33"/>
      <c r="JH3" s="33"/>
      <c r="JI3" s="33"/>
      <c r="JJ3" s="33"/>
      <c r="JK3" s="33"/>
      <c r="JL3" s="33"/>
      <c r="JM3" s="33"/>
      <c r="JN3" s="33"/>
      <c r="JO3" s="33"/>
      <c r="JP3" s="33"/>
      <c r="JQ3" s="33"/>
      <c r="JR3" s="33"/>
      <c r="JS3" s="33"/>
      <c r="JT3" s="33"/>
      <c r="JU3" s="33"/>
      <c r="JV3" s="33"/>
      <c r="JW3" s="33"/>
      <c r="JX3" s="33"/>
      <c r="JY3" s="33"/>
      <c r="JZ3" s="33"/>
      <c r="KA3" s="33"/>
      <c r="KB3" s="33"/>
      <c r="KC3" s="33"/>
      <c r="KD3" s="33"/>
      <c r="KE3" s="33"/>
      <c r="KF3" s="33"/>
      <c r="KG3" s="33"/>
      <c r="KH3" s="33"/>
      <c r="KI3" s="33"/>
      <c r="KJ3" s="33"/>
      <c r="KK3" s="33"/>
      <c r="KL3" s="33"/>
      <c r="KM3" s="33"/>
      <c r="KN3" s="33"/>
      <c r="KO3" s="33"/>
      <c r="KP3" s="33"/>
      <c r="KQ3" s="33"/>
      <c r="KR3" s="33"/>
      <c r="KS3" s="33"/>
      <c r="KT3" s="33"/>
      <c r="KU3" s="33"/>
      <c r="KV3" s="33"/>
      <c r="KW3" s="33"/>
      <c r="KX3" s="33"/>
      <c r="KY3" s="33"/>
      <c r="KZ3" s="33"/>
      <c r="LA3" s="33"/>
      <c r="LB3" s="33"/>
      <c r="LC3" s="33"/>
      <c r="LD3" s="33"/>
      <c r="LE3" s="33"/>
      <c r="LF3" s="33"/>
      <c r="LG3" s="33"/>
      <c r="LH3" s="33"/>
      <c r="LI3" s="33"/>
      <c r="LJ3" s="33"/>
      <c r="LK3" s="33"/>
      <c r="LL3" s="33"/>
      <c r="LM3" s="33"/>
      <c r="LN3" s="33"/>
      <c r="LO3" s="33"/>
      <c r="LP3" s="33"/>
      <c r="LQ3" s="33"/>
      <c r="LR3" s="33"/>
      <c r="LS3" s="33"/>
      <c r="LT3" s="33"/>
      <c r="LU3" s="33"/>
      <c r="LV3" s="33"/>
      <c r="LW3" s="33"/>
      <c r="LX3" s="33"/>
      <c r="LY3" s="33"/>
      <c r="LZ3" s="33"/>
      <c r="MA3" s="33"/>
      <c r="MB3" s="33"/>
      <c r="MC3" s="33"/>
      <c r="MD3" s="33"/>
      <c r="ME3" s="33"/>
      <c r="MF3" s="33"/>
      <c r="MG3" s="33"/>
      <c r="MH3" s="33"/>
      <c r="MI3" s="33"/>
      <c r="MJ3" s="33"/>
      <c r="MK3" s="33"/>
      <c r="ML3" s="33"/>
      <c r="MM3" s="33"/>
      <c r="MN3" s="33"/>
      <c r="MO3" s="33"/>
      <c r="MP3" s="33"/>
      <c r="MQ3" s="33"/>
      <c r="MR3" s="33"/>
      <c r="MS3" s="33"/>
      <c r="MT3" s="33"/>
      <c r="MU3" s="33"/>
      <c r="MV3" s="33"/>
      <c r="MW3" s="33"/>
      <c r="MX3" s="33"/>
      <c r="MY3" s="33"/>
      <c r="MZ3" s="33"/>
      <c r="NA3" s="33"/>
      <c r="NB3" s="33"/>
      <c r="NC3" s="33"/>
      <c r="ND3" s="33"/>
      <c r="NE3" s="33"/>
      <c r="NF3" s="33"/>
      <c r="NG3" s="33"/>
      <c r="NH3" s="33"/>
      <c r="NI3" s="33"/>
      <c r="NJ3" s="33"/>
      <c r="NK3" s="33"/>
      <c r="NL3" s="33"/>
      <c r="NM3" s="33"/>
      <c r="NN3" s="33"/>
      <c r="NO3" s="33"/>
      <c r="NP3" s="33"/>
      <c r="NQ3" s="33"/>
      <c r="NR3" s="33"/>
      <c r="NS3" s="33"/>
      <c r="NT3" s="33"/>
      <c r="NU3" s="33"/>
      <c r="NV3" s="33"/>
      <c r="NW3" s="33"/>
      <c r="NX3" s="33"/>
      <c r="NY3" s="33"/>
      <c r="NZ3" s="33"/>
      <c r="OA3" s="33"/>
      <c r="OB3" s="33"/>
      <c r="OC3" s="33"/>
      <c r="OD3" s="33"/>
      <c r="OE3" s="33"/>
      <c r="OF3" s="33"/>
      <c r="OG3" s="33"/>
      <c r="OH3" s="33"/>
      <c r="OI3" s="33"/>
      <c r="OJ3" s="33"/>
      <c r="OK3" s="33"/>
      <c r="OL3" s="33"/>
      <c r="OM3" s="33"/>
      <c r="ON3" s="33"/>
      <c r="OO3" s="33"/>
      <c r="OP3" s="33"/>
      <c r="OQ3" s="33"/>
      <c r="OR3" s="33"/>
      <c r="OS3" s="33"/>
      <c r="OT3" s="33"/>
      <c r="OU3" s="33"/>
      <c r="OV3" s="33"/>
      <c r="OW3" s="33"/>
      <c r="OX3" s="33"/>
      <c r="OY3" s="33"/>
      <c r="OZ3" s="33"/>
      <c r="PA3" s="33"/>
      <c r="PB3" s="33"/>
      <c r="PC3" s="33"/>
      <c r="PD3" s="33"/>
      <c r="PE3" s="33"/>
      <c r="PF3" s="33"/>
      <c r="PG3" s="33"/>
      <c r="PH3" s="33"/>
      <c r="PI3" s="33"/>
      <c r="PJ3" s="33"/>
      <c r="PK3" s="33"/>
      <c r="PL3" s="33"/>
      <c r="PM3" s="33"/>
      <c r="PN3" s="33"/>
      <c r="PO3" s="33"/>
      <c r="PP3" s="33"/>
      <c r="PQ3" s="33"/>
      <c r="PR3" s="33"/>
      <c r="PS3" s="33"/>
      <c r="PT3" s="33"/>
      <c r="PU3" s="33"/>
      <c r="PV3" s="33"/>
      <c r="PW3" s="33"/>
      <c r="PX3" s="33"/>
      <c r="PY3" s="33"/>
      <c r="PZ3" s="33"/>
      <c r="QA3" s="33"/>
      <c r="QB3" s="33"/>
      <c r="QC3" s="33"/>
      <c r="QD3" s="33"/>
      <c r="QE3" s="33"/>
      <c r="QF3" s="33"/>
      <c r="QG3" s="33"/>
      <c r="QH3" s="33"/>
      <c r="QI3" s="33"/>
      <c r="QJ3" s="33"/>
      <c r="QK3" s="33"/>
      <c r="QL3" s="33"/>
      <c r="QM3" s="33"/>
      <c r="QN3" s="33"/>
      <c r="QO3" s="33"/>
      <c r="QP3" s="33"/>
      <c r="QQ3" s="33"/>
      <c r="QR3" s="33"/>
      <c r="QS3" s="33"/>
      <c r="QT3" s="33"/>
      <c r="QU3" s="33"/>
      <c r="QV3" s="33"/>
      <c r="QW3" s="33"/>
      <c r="QX3" s="33"/>
      <c r="QY3" s="33"/>
      <c r="QZ3" s="33"/>
      <c r="RA3" s="33"/>
      <c r="RB3" s="33"/>
      <c r="RC3" s="33"/>
      <c r="RD3" s="33"/>
      <c r="RE3" s="33"/>
      <c r="RF3" s="33"/>
      <c r="RG3" s="33"/>
      <c r="RH3" s="33"/>
      <c r="RI3" s="33"/>
      <c r="RJ3" s="33"/>
      <c r="RK3" s="33"/>
      <c r="RL3" s="33"/>
      <c r="RM3" s="33"/>
      <c r="RN3" s="33"/>
      <c r="RO3" s="33"/>
      <c r="RP3" s="33"/>
      <c r="RQ3" s="33"/>
      <c r="RR3" s="33"/>
      <c r="RS3" s="33"/>
      <c r="RT3" s="33"/>
      <c r="RU3" s="33"/>
      <c r="RV3" s="33"/>
      <c r="RW3" s="33"/>
      <c r="RX3" s="33"/>
      <c r="RY3" s="33"/>
      <c r="RZ3" s="33"/>
      <c r="SA3" s="33"/>
      <c r="SB3" s="33"/>
      <c r="SC3" s="33"/>
      <c r="SD3" s="33"/>
      <c r="SE3" s="33"/>
      <c r="SF3" s="33"/>
      <c r="SG3" s="33"/>
      <c r="SH3" s="33"/>
      <c r="SI3" s="33"/>
      <c r="SJ3" s="33"/>
      <c r="SK3" s="33"/>
      <c r="SL3" s="33"/>
      <c r="SM3" s="33"/>
      <c r="SN3" s="33"/>
      <c r="SO3" s="33"/>
      <c r="SP3" s="33"/>
      <c r="SQ3" s="33"/>
      <c r="SR3" s="33"/>
      <c r="SS3" s="33"/>
      <c r="ST3" s="33"/>
      <c r="SU3" s="33"/>
      <c r="SV3" s="33"/>
      <c r="SW3" s="33"/>
      <c r="SX3" s="33"/>
      <c r="SY3" s="33"/>
      <c r="SZ3" s="33"/>
      <c r="TA3" s="33"/>
      <c r="TB3" s="33"/>
      <c r="TC3" s="33"/>
      <c r="TD3" s="33"/>
      <c r="TE3" s="33"/>
      <c r="TF3" s="33"/>
      <c r="TG3" s="33"/>
      <c r="TH3" s="33"/>
      <c r="TI3" s="33"/>
      <c r="TJ3" s="33"/>
      <c r="TK3" s="33"/>
      <c r="TL3" s="33"/>
      <c r="TM3" s="33"/>
      <c r="TN3" s="33"/>
      <c r="TO3" s="33"/>
      <c r="TP3" s="33"/>
      <c r="TQ3" s="33"/>
      <c r="TR3" s="33"/>
      <c r="TS3" s="33"/>
      <c r="TT3" s="33"/>
      <c r="TU3" s="33"/>
      <c r="TV3" s="33"/>
      <c r="TW3" s="33"/>
      <c r="TX3" s="33"/>
      <c r="TY3" s="33"/>
      <c r="TZ3" s="33"/>
      <c r="UA3" s="33"/>
      <c r="UB3" s="33"/>
      <c r="UC3" s="33"/>
      <c r="UD3" s="33"/>
      <c r="UE3" s="33"/>
      <c r="UF3" s="33"/>
      <c r="UG3" s="33"/>
      <c r="UH3" s="33"/>
      <c r="UI3" s="33"/>
      <c r="UJ3" s="33"/>
      <c r="UK3" s="33"/>
      <c r="UL3" s="33"/>
      <c r="UM3" s="33"/>
      <c r="UN3" s="33"/>
      <c r="UO3" s="33"/>
      <c r="UP3" s="33"/>
      <c r="UQ3" s="33"/>
      <c r="UR3" s="33"/>
      <c r="US3" s="33"/>
      <c r="UT3" s="33"/>
      <c r="UU3" s="33"/>
      <c r="UV3" s="33"/>
      <c r="UW3" s="33"/>
      <c r="UX3" s="33"/>
      <c r="UY3" s="33"/>
      <c r="UZ3" s="33"/>
      <c r="VA3" s="33"/>
      <c r="VB3" s="33"/>
      <c r="VC3" s="33"/>
      <c r="VD3" s="33"/>
      <c r="VE3" s="33"/>
      <c r="VF3" s="33"/>
      <c r="VG3" s="33"/>
      <c r="VH3" s="33"/>
      <c r="VI3" s="33"/>
      <c r="VJ3" s="33"/>
      <c r="VK3" s="33"/>
      <c r="VL3" s="33"/>
      <c r="VM3" s="33"/>
      <c r="VN3" s="33"/>
      <c r="VO3" s="33"/>
      <c r="VP3" s="33"/>
      <c r="VQ3" s="33"/>
      <c r="VR3" s="33"/>
      <c r="VS3" s="33"/>
      <c r="VT3" s="33"/>
      <c r="VU3" s="33"/>
      <c r="VV3" s="33"/>
      <c r="VW3" s="33"/>
      <c r="VX3" s="33"/>
      <c r="VY3" s="33"/>
      <c r="VZ3" s="33"/>
      <c r="WA3" s="33"/>
      <c r="WB3" s="33"/>
      <c r="WC3" s="33"/>
      <c r="WD3" s="33"/>
      <c r="WE3" s="33"/>
      <c r="WF3" s="33"/>
      <c r="WG3" s="33"/>
      <c r="WH3" s="33"/>
      <c r="WI3" s="33"/>
      <c r="WJ3" s="33"/>
      <c r="WK3" s="33"/>
      <c r="WL3" s="33"/>
      <c r="WM3" s="33"/>
      <c r="WN3" s="33"/>
      <c r="WO3" s="33"/>
      <c r="WP3" s="33"/>
      <c r="WQ3" s="33"/>
      <c r="WR3" s="33"/>
      <c r="WS3" s="33"/>
      <c r="WT3" s="33"/>
      <c r="WU3" s="33"/>
      <c r="WV3" s="33"/>
      <c r="WW3" s="33"/>
      <c r="WX3" s="33"/>
      <c r="WY3" s="33"/>
      <c r="WZ3" s="33"/>
      <c r="XA3" s="33"/>
      <c r="XB3" s="33"/>
      <c r="XC3" s="33"/>
      <c r="XD3" s="33"/>
      <c r="XE3" s="33"/>
      <c r="XF3" s="33"/>
      <c r="XG3" s="33"/>
      <c r="XH3" s="33"/>
      <c r="XI3" s="33"/>
      <c r="XJ3" s="33"/>
      <c r="XK3" s="33"/>
      <c r="XL3" s="33"/>
      <c r="XM3" s="33"/>
      <c r="XN3" s="33"/>
      <c r="XO3" s="33"/>
      <c r="XP3" s="33"/>
      <c r="XQ3" s="33"/>
      <c r="XR3" s="33"/>
      <c r="XS3" s="33"/>
      <c r="XT3" s="33"/>
      <c r="XU3" s="33"/>
      <c r="XV3" s="33"/>
      <c r="XW3" s="33"/>
      <c r="XX3" s="33"/>
      <c r="XY3" s="33"/>
      <c r="XZ3" s="33"/>
      <c r="YA3" s="33"/>
      <c r="YB3" s="33"/>
      <c r="YC3" s="33"/>
      <c r="YD3" s="33"/>
      <c r="YE3" s="33"/>
      <c r="YF3" s="33"/>
      <c r="YG3" s="33"/>
      <c r="YH3" s="33"/>
      <c r="YI3" s="33"/>
      <c r="YJ3" s="33"/>
      <c r="YK3" s="33"/>
      <c r="YL3" s="33"/>
      <c r="YM3" s="33"/>
      <c r="YN3" s="33"/>
      <c r="YO3" s="33"/>
      <c r="YP3" s="33"/>
      <c r="YQ3" s="33"/>
      <c r="YR3" s="33"/>
      <c r="YS3" s="33"/>
      <c r="YT3" s="33"/>
      <c r="YU3" s="33"/>
      <c r="YV3" s="33"/>
      <c r="YW3" s="33"/>
      <c r="YX3" s="33"/>
      <c r="YY3" s="33"/>
      <c r="YZ3" s="33"/>
      <c r="ZA3" s="33"/>
      <c r="ZB3" s="33"/>
      <c r="ZC3" s="33"/>
      <c r="ZD3" s="33"/>
      <c r="ZE3" s="33"/>
      <c r="ZF3" s="33"/>
      <c r="ZG3" s="33"/>
      <c r="ZH3" s="33"/>
      <c r="ZI3" s="33"/>
      <c r="ZJ3" s="33"/>
      <c r="ZK3" s="33"/>
      <c r="ZL3" s="33"/>
      <c r="ZM3" s="33"/>
      <c r="ZN3" s="33"/>
      <c r="ZO3" s="33"/>
      <c r="ZP3" s="33"/>
      <c r="ZQ3" s="33"/>
      <c r="ZR3" s="33"/>
      <c r="ZS3" s="33"/>
      <c r="ZT3" s="33"/>
      <c r="ZU3" s="33"/>
      <c r="ZV3" s="33"/>
      <c r="ZW3" s="33"/>
      <c r="ZX3" s="33"/>
      <c r="ZY3" s="33"/>
      <c r="ZZ3" s="33"/>
      <c r="AAA3" s="33"/>
      <c r="AAB3" s="33"/>
      <c r="AAC3" s="33"/>
      <c r="AAD3" s="33"/>
      <c r="AAE3" s="33"/>
      <c r="AAF3" s="33"/>
      <c r="AAG3" s="33"/>
      <c r="AAH3" s="33"/>
      <c r="AAI3" s="33"/>
      <c r="AAJ3" s="33"/>
      <c r="AAK3" s="33"/>
      <c r="AAL3" s="33"/>
      <c r="AAM3" s="33"/>
      <c r="AAN3" s="33"/>
      <c r="AAO3" s="33"/>
      <c r="AAP3" s="33"/>
      <c r="AAQ3" s="33"/>
      <c r="AAR3" s="33"/>
      <c r="AAS3" s="33"/>
      <c r="AAT3" s="33"/>
      <c r="AAU3" s="33"/>
      <c r="AAV3" s="33"/>
      <c r="AAW3" s="33"/>
      <c r="AAX3" s="33"/>
      <c r="AAY3" s="33"/>
      <c r="AAZ3" s="33"/>
      <c r="ABA3" s="33"/>
      <c r="ABB3" s="33"/>
      <c r="ABC3" s="33"/>
      <c r="ABD3" s="33"/>
      <c r="ABE3" s="33"/>
      <c r="ABF3" s="33"/>
      <c r="ABG3" s="33"/>
      <c r="ABH3" s="33"/>
      <c r="ABI3" s="33"/>
      <c r="ABJ3" s="33"/>
      <c r="ABK3" s="33"/>
      <c r="ABL3" s="33"/>
      <c r="ABM3" s="33"/>
      <c r="ABN3" s="33"/>
      <c r="ABO3" s="33"/>
      <c r="ABP3" s="33"/>
      <c r="ABQ3" s="33"/>
      <c r="ABR3" s="33"/>
      <c r="ABS3" s="33"/>
      <c r="ABT3" s="33"/>
      <c r="ABU3" s="33"/>
      <c r="ABV3" s="33"/>
      <c r="ABW3" s="33"/>
      <c r="ABX3" s="33"/>
      <c r="ABY3" s="33"/>
      <c r="ABZ3" s="33"/>
      <c r="ACA3" s="33"/>
      <c r="ACB3" s="33"/>
      <c r="ACC3" s="33"/>
      <c r="ACD3" s="33"/>
      <c r="ACE3" s="33"/>
      <c r="ACF3" s="33"/>
      <c r="ACG3" s="33"/>
      <c r="ACH3" s="33"/>
      <c r="ACI3" s="33"/>
      <c r="ACJ3" s="33"/>
      <c r="ACK3" s="33"/>
      <c r="ACL3" s="33"/>
      <c r="ACM3" s="33"/>
      <c r="ACN3" s="33"/>
      <c r="ACO3" s="33"/>
      <c r="ACP3" s="33"/>
      <c r="ACQ3" s="33"/>
      <c r="ACR3" s="33"/>
      <c r="ACS3" s="33"/>
      <c r="ACT3" s="33"/>
      <c r="ACU3" s="33"/>
      <c r="ACV3" s="33"/>
      <c r="ACW3" s="33"/>
      <c r="ACX3" s="33"/>
      <c r="ACY3" s="33"/>
      <c r="ACZ3" s="33"/>
      <c r="ADA3" s="33"/>
      <c r="ADB3" s="33"/>
      <c r="ADC3" s="33"/>
      <c r="ADD3" s="33"/>
      <c r="ADE3" s="33"/>
      <c r="ADF3" s="33"/>
      <c r="ADG3" s="33"/>
      <c r="ADH3" s="33"/>
      <c r="ADI3" s="33"/>
      <c r="ADJ3" s="33"/>
      <c r="ADK3" s="33"/>
      <c r="ADL3" s="33"/>
      <c r="ADM3" s="33"/>
      <c r="ADN3" s="33"/>
      <c r="ADO3" s="33"/>
      <c r="ADP3" s="33"/>
      <c r="ADQ3" s="33"/>
      <c r="ADR3" s="33"/>
      <c r="ADS3" s="33"/>
      <c r="ADT3" s="33"/>
      <c r="ADU3" s="33"/>
      <c r="ADV3" s="33"/>
      <c r="ADW3" s="33"/>
      <c r="ADX3" s="33"/>
      <c r="ADY3" s="33"/>
      <c r="ADZ3" s="33"/>
      <c r="AEA3" s="33"/>
      <c r="AEB3" s="33"/>
      <c r="AEC3" s="33"/>
      <c r="AED3" s="33"/>
      <c r="AEE3" s="33"/>
      <c r="AEF3" s="33"/>
      <c r="AEG3" s="33"/>
      <c r="AEH3" s="33"/>
      <c r="AEI3" s="33"/>
      <c r="AEJ3" s="33"/>
      <c r="AEK3" s="33"/>
      <c r="AEL3" s="33"/>
      <c r="AEM3" s="33"/>
      <c r="AEN3" s="33"/>
      <c r="AEO3" s="33"/>
      <c r="AEP3" s="33"/>
      <c r="AEQ3" s="33"/>
      <c r="AER3" s="33"/>
      <c r="AES3" s="33"/>
      <c r="AET3" s="33"/>
      <c r="AEU3" s="33"/>
      <c r="AEV3" s="33"/>
      <c r="AEW3" s="33"/>
      <c r="AEX3" s="33"/>
      <c r="AEY3" s="33"/>
      <c r="AEZ3" s="33"/>
      <c r="AFA3" s="33"/>
      <c r="AFB3" s="33"/>
      <c r="AFC3" s="33"/>
      <c r="AFD3" s="33"/>
      <c r="AFE3" s="33"/>
      <c r="AFF3" s="33"/>
      <c r="AFG3" s="33"/>
      <c r="AFH3" s="33"/>
      <c r="AFI3" s="33"/>
      <c r="AFJ3" s="33"/>
      <c r="AFK3" s="33"/>
      <c r="AFL3" s="33"/>
      <c r="AFM3" s="33"/>
      <c r="AFN3" s="33"/>
      <c r="AFO3" s="33"/>
      <c r="AFP3" s="33"/>
      <c r="AFQ3" s="33"/>
      <c r="AFR3" s="33"/>
      <c r="AFS3" s="33"/>
      <c r="AFT3" s="33"/>
      <c r="AFU3" s="33"/>
      <c r="AFV3" s="33"/>
      <c r="AFW3" s="33"/>
      <c r="AFX3" s="33"/>
      <c r="AFY3" s="33"/>
      <c r="AFZ3" s="33"/>
      <c r="AGA3" s="33"/>
      <c r="AGB3" s="33"/>
      <c r="AGC3" s="33"/>
      <c r="AGD3" s="33"/>
      <c r="AGE3" s="33"/>
      <c r="AGF3" s="33"/>
      <c r="AGG3" s="33"/>
      <c r="AGH3" s="33"/>
      <c r="AGI3" s="33"/>
      <c r="AGJ3" s="33"/>
      <c r="AGK3" s="33"/>
      <c r="AGL3" s="33"/>
      <c r="AGM3" s="33"/>
      <c r="AGN3" s="33"/>
      <c r="AGO3" s="33"/>
      <c r="AGP3" s="33"/>
      <c r="AGQ3" s="33"/>
      <c r="AGR3" s="33"/>
      <c r="AGS3" s="33"/>
      <c r="AGT3" s="33"/>
      <c r="AGU3" s="33"/>
      <c r="AGV3" s="33"/>
      <c r="AGW3" s="33"/>
      <c r="AGX3" s="33"/>
      <c r="AGY3" s="33"/>
      <c r="AGZ3" s="33"/>
      <c r="AHA3" s="33"/>
      <c r="AHB3" s="33"/>
      <c r="AHC3" s="33"/>
      <c r="AHD3" s="33"/>
      <c r="AHE3" s="33"/>
      <c r="AHF3" s="33"/>
      <c r="AHG3" s="33"/>
      <c r="AHH3" s="33"/>
      <c r="AHI3" s="33"/>
      <c r="AHJ3" s="33"/>
      <c r="AHK3" s="33"/>
      <c r="AHL3" s="33"/>
      <c r="AHM3" s="33"/>
      <c r="AHN3" s="33"/>
      <c r="AHO3" s="33"/>
      <c r="AHP3" s="33"/>
      <c r="AHQ3" s="33"/>
      <c r="AHR3" s="33"/>
      <c r="AHS3" s="33"/>
      <c r="AHT3" s="33"/>
      <c r="AHU3" s="33"/>
      <c r="AHV3" s="33"/>
      <c r="AHW3" s="33"/>
      <c r="AHX3" s="33"/>
      <c r="AHY3" s="33"/>
      <c r="AHZ3" s="33"/>
      <c r="AIA3" s="33"/>
      <c r="AIB3" s="33"/>
      <c r="AIC3" s="33"/>
      <c r="AID3" s="33"/>
      <c r="AIE3" s="33"/>
      <c r="AIF3" s="33"/>
      <c r="AIG3" s="33"/>
      <c r="AIH3" s="33"/>
      <c r="AII3" s="33"/>
      <c r="AIJ3" s="33"/>
      <c r="AIK3" s="33"/>
      <c r="AIL3" s="33"/>
      <c r="AIM3" s="33"/>
      <c r="AIN3" s="33"/>
      <c r="AIO3" s="33"/>
      <c r="AIP3" s="33"/>
      <c r="AIQ3" s="33"/>
      <c r="AIR3" s="33"/>
      <c r="AIS3" s="33"/>
      <c r="AIT3" s="33"/>
      <c r="AIU3" s="33"/>
      <c r="AIV3" s="33"/>
      <c r="AIW3" s="33"/>
      <c r="AIX3" s="33"/>
      <c r="AIY3" s="33"/>
      <c r="AIZ3" s="33"/>
      <c r="AJA3" s="33"/>
      <c r="AJB3" s="33"/>
      <c r="AJC3" s="33"/>
      <c r="AJD3" s="33"/>
      <c r="AJE3" s="33"/>
      <c r="AJF3" s="33"/>
      <c r="AJG3" s="33"/>
      <c r="AJH3" s="33"/>
      <c r="AJI3" s="33"/>
      <c r="AJJ3" s="33"/>
      <c r="AJK3" s="33"/>
      <c r="AJL3" s="33"/>
      <c r="AJM3" s="33"/>
      <c r="AJN3" s="33"/>
      <c r="AJO3" s="33"/>
      <c r="AJP3" s="33"/>
      <c r="AJQ3" s="33"/>
      <c r="AJR3" s="33"/>
      <c r="AJS3" s="33"/>
      <c r="AJT3" s="33"/>
      <c r="AJU3" s="33"/>
      <c r="AJV3" s="33"/>
      <c r="AJW3" s="33"/>
      <c r="AJX3" s="33"/>
      <c r="AJY3" s="33"/>
      <c r="AJZ3" s="33"/>
      <c r="AKA3" s="33"/>
      <c r="AKB3" s="33"/>
      <c r="AKC3" s="33"/>
      <c r="AKD3" s="33"/>
      <c r="AKE3" s="33"/>
      <c r="AKF3" s="33"/>
      <c r="AKG3" s="33"/>
      <c r="AKH3" s="33"/>
      <c r="AKI3" s="33"/>
      <c r="AKJ3" s="33"/>
      <c r="AKK3" s="33"/>
      <c r="AKL3" s="33"/>
      <c r="AKM3" s="33"/>
      <c r="AKN3" s="33"/>
      <c r="AKO3" s="33"/>
      <c r="AKP3" s="33"/>
      <c r="AKQ3" s="33"/>
      <c r="AKR3" s="33"/>
      <c r="AKS3" s="33"/>
      <c r="AKT3" s="33"/>
      <c r="AKU3" s="33"/>
      <c r="AKV3" s="33"/>
      <c r="AKW3" s="33"/>
      <c r="AKX3" s="33"/>
      <c r="AKY3" s="33"/>
      <c r="AKZ3" s="33"/>
      <c r="ALA3" s="33"/>
      <c r="ALB3" s="33"/>
      <c r="ALC3" s="33"/>
      <c r="ALD3" s="33"/>
      <c r="ALE3" s="33"/>
      <c r="ALF3" s="33"/>
      <c r="ALG3" s="33"/>
      <c r="ALH3" s="33"/>
      <c r="ALI3" s="33"/>
      <c r="ALJ3" s="33"/>
      <c r="ALK3" s="33"/>
      <c r="ALL3" s="33"/>
      <c r="ALM3" s="33"/>
      <c r="ALN3" s="33"/>
      <c r="ALO3" s="33"/>
      <c r="ALP3" s="33"/>
      <c r="ALQ3" s="33"/>
      <c r="ALR3" s="33"/>
      <c r="ALS3" s="33"/>
      <c r="ALT3" s="33"/>
      <c r="ALU3" s="33"/>
      <c r="ALV3" s="33"/>
      <c r="ALW3" s="33"/>
      <c r="ALX3" s="33"/>
      <c r="ALY3" s="33"/>
      <c r="ALZ3" s="33"/>
      <c r="AMA3" s="33"/>
      <c r="AMB3" s="33"/>
      <c r="AMC3" s="33"/>
      <c r="AMD3" s="33"/>
      <c r="AME3" s="33"/>
      <c r="AMF3" s="33"/>
      <c r="AMG3" s="33"/>
      <c r="AMH3" s="33"/>
    </row>
    <row r="4" spans="1:1022">
      <c r="A4" s="17" t="s">
        <v>8</v>
      </c>
      <c r="B4" s="4"/>
      <c r="C4" s="4"/>
      <c r="D4" s="5"/>
      <c r="E4" s="5"/>
      <c r="F4" s="5"/>
      <c r="G4" s="5"/>
      <c r="H4" s="5"/>
      <c r="I4" s="5"/>
      <c r="J4" s="4"/>
      <c r="K4" s="4"/>
      <c r="L4" s="4"/>
    </row>
    <row r="5" spans="1:1022" s="2" customFormat="1" ht="13.2">
      <c r="A5" s="2" t="s">
        <v>9</v>
      </c>
      <c r="D5" s="2" t="s">
        <v>126</v>
      </c>
      <c r="F5" s="6" t="d">
        <v>1992-09-01</v>
      </c>
      <c r="G5" s="8">
        <v>5200</v>
      </c>
      <c r="H5" s="8"/>
      <c r="I5" s="9">
        <v>5200</v>
      </c>
      <c r="J5" s="2">
        <v>0</v>
      </c>
      <c r="K5" s="2">
        <v>0</v>
      </c>
      <c r="L5" s="9">
        <f>SUM(I5:I6)</f>
        <v>5200</v>
      </c>
    </row>
    <row r="6" spans="1:1022" s="2" customFormat="1" ht="13.2">
      <c r="A6" s="2" t="s">
        <v>10</v>
      </c>
      <c r="D6" s="2" t="s">
        <v>11</v>
      </c>
      <c r="F6" s="10" t="d">
        <v>1977-06-17</v>
      </c>
      <c r="G6" s="11" t="s">
        <v>12</v>
      </c>
      <c r="H6" s="11"/>
      <c r="I6" s="12">
        <v>0</v>
      </c>
      <c r="J6" s="2">
        <v>0</v>
      </c>
      <c r="K6" s="2">
        <v>0</v>
      </c>
      <c r="L6" s="2">
        <v>0</v>
      </c>
    </row>
    <row r="7" spans="1:1022">
      <c r="A7" s="17" t="s">
        <v>13</v>
      </c>
      <c r="F7" s="7">
        <v>1974</v>
      </c>
      <c r="G7" s="11">
        <v>1292</v>
      </c>
      <c r="H7" s="11"/>
      <c r="I7" s="11">
        <v>1292</v>
      </c>
      <c r="J7" s="38">
        <f>SUM(1163)</f>
        <v>1163</v>
      </c>
      <c r="K7" s="14">
        <f>SUM(J7/100)*120</f>
        <v>1395.6000000000001</v>
      </c>
    </row>
    <row r="8" spans="1:1022">
      <c r="A8" s="2" t="s">
        <v>14</v>
      </c>
      <c r="F8" s="6" t="d">
        <v>1976-04-01</v>
      </c>
      <c r="G8" s="15">
        <v>337</v>
      </c>
      <c r="H8" s="11"/>
      <c r="I8" s="15">
        <v>337</v>
      </c>
      <c r="J8" s="39">
        <f>SUM(303)</f>
        <v>303</v>
      </c>
      <c r="K8" s="14">
        <f t="shared" ref="K8:K12" si="0">SUM(J8/100)*120</f>
        <v>363.59999999999997</v>
      </c>
    </row>
    <row r="9" spans="1:1022">
      <c r="F9" s="6" t="d">
        <v>1981-05-01</v>
      </c>
      <c r="G9" s="15">
        <v>180</v>
      </c>
      <c r="H9" s="11"/>
      <c r="I9" s="15">
        <v>180</v>
      </c>
      <c r="J9" s="40">
        <v>162</v>
      </c>
      <c r="K9" s="14">
        <f t="shared" si="0"/>
        <v>194.4</v>
      </c>
    </row>
    <row r="10" spans="1:1022">
      <c r="F10" s="6" t="d">
        <v>1986-03-01</v>
      </c>
      <c r="G10" s="15">
        <v>250</v>
      </c>
      <c r="H10" s="11"/>
      <c r="I10" s="15">
        <v>250</v>
      </c>
      <c r="J10" s="39">
        <v>225</v>
      </c>
      <c r="K10" s="14">
        <f t="shared" si="0"/>
        <v>270</v>
      </c>
    </row>
    <row r="11" spans="1:1022">
      <c r="F11" s="6" t="d">
        <v>1991-04-01</v>
      </c>
      <c r="G11" s="15">
        <v>404</v>
      </c>
      <c r="H11" s="11"/>
      <c r="I11" s="15">
        <v>404</v>
      </c>
      <c r="J11" s="39">
        <v>364</v>
      </c>
      <c r="K11" s="14">
        <f t="shared" si="0"/>
        <v>436.8</v>
      </c>
    </row>
    <row r="12" spans="1:1022">
      <c r="F12" s="6" t="d">
        <v>1998-01-01</v>
      </c>
      <c r="G12" s="15">
        <v>2456</v>
      </c>
      <c r="H12" s="11"/>
      <c r="I12" s="15">
        <v>2456</v>
      </c>
      <c r="J12" s="39">
        <v>2210</v>
      </c>
      <c r="K12" s="14">
        <f t="shared" si="0"/>
        <v>2652</v>
      </c>
      <c r="L12" s="16">
        <f>SUM(I7:I12)</f>
        <v>4919</v>
      </c>
      <c r="M12" s="46" t="s">
        <v>15</v>
      </c>
    </row>
    <row r="13" spans="1:1022">
      <c r="A13" s="17" t="s">
        <v>16</v>
      </c>
      <c r="F13" s="7"/>
      <c r="G13" s="11"/>
      <c r="H13" s="11"/>
      <c r="I13" s="11"/>
      <c r="K13" s="14"/>
    </row>
    <row r="14" spans="1:1022" s="2" customFormat="1" ht="13.2">
      <c r="A14" s="2" t="s">
        <v>173</v>
      </c>
      <c r="F14" s="6" t="d">
        <v>2012-02-01</v>
      </c>
      <c r="G14" s="15">
        <v>70.989999999999995</v>
      </c>
      <c r="H14" s="11"/>
      <c r="I14" s="15">
        <v>70.989999999999995</v>
      </c>
      <c r="J14" s="39">
        <v>54.99</v>
      </c>
      <c r="K14" s="14">
        <f>SUM(J14/100)*120</f>
        <v>65.988</v>
      </c>
      <c r="L14" s="2">
        <v>0</v>
      </c>
      <c r="M14" s="44" t="s">
        <v>159</v>
      </c>
    </row>
    <row r="15" spans="1:1022" s="2" customFormat="1" ht="26.4">
      <c r="A15" s="42" t="s">
        <v>118</v>
      </c>
      <c r="B15" s="2" t="s">
        <v>145</v>
      </c>
      <c r="D15" s="2" t="s">
        <v>167</v>
      </c>
      <c r="F15" s="6"/>
      <c r="G15" s="15">
        <v>201</v>
      </c>
      <c r="H15" s="11"/>
      <c r="I15" s="15">
        <v>201</v>
      </c>
      <c r="J15" s="39">
        <v>201</v>
      </c>
      <c r="K15" s="14">
        <f>SUM(J15/100)*120</f>
        <v>241.2</v>
      </c>
      <c r="L15" s="2">
        <f>K15</f>
        <v>241.2</v>
      </c>
    </row>
    <row r="16" spans="1:1022" s="2" customFormat="1">
      <c r="A16" s="2" t="s">
        <v>110</v>
      </c>
      <c r="B16" s="2" t="s">
        <v>18</v>
      </c>
      <c r="C16"/>
      <c r="D16" s="2" t="s">
        <v>17</v>
      </c>
      <c r="F16" s="6" t="d">
        <v>2022-12-01</v>
      </c>
      <c r="G16" s="15">
        <v>340.82</v>
      </c>
      <c r="H16" s="11"/>
      <c r="I16" s="15">
        <v>340.82</v>
      </c>
      <c r="J16" s="19">
        <v>340.82</v>
      </c>
      <c r="K16" s="14">
        <f t="shared" ref="K16:K18" si="1">SUM(J16/100)*120</f>
        <v>408.98399999999998</v>
      </c>
      <c r="L16" s="3"/>
      <c r="M16" s="46" t="s">
        <v>171</v>
      </c>
    </row>
    <row r="17" spans="1:1022" s="2" customFormat="1">
      <c r="A17" s="2" t="s">
        <v>117</v>
      </c>
      <c r="B17" s="2" t="s">
        <v>146</v>
      </c>
      <c r="C17"/>
      <c r="D17" s="2" t="s">
        <v>17</v>
      </c>
      <c r="F17" s="6"/>
      <c r="G17" s="15"/>
      <c r="H17" s="11"/>
      <c r="I17" s="15"/>
      <c r="J17" s="19"/>
      <c r="K17" s="14"/>
      <c r="L17" s="3"/>
    </row>
    <row r="18" spans="1:1022" s="2" customFormat="1">
      <c r="A18" s="2" t="s">
        <v>165</v>
      </c>
      <c r="B18" s="2" t="s">
        <v>166</v>
      </c>
      <c r="D18" s="2" t="s">
        <v>17</v>
      </c>
      <c r="F18" s="6" t="d">
        <v>2021-03-01</v>
      </c>
      <c r="G18" s="15">
        <v>44.99</v>
      </c>
      <c r="H18" s="11"/>
      <c r="I18" s="15">
        <v>44.99</v>
      </c>
      <c r="J18" s="19">
        <v>35.99</v>
      </c>
      <c r="K18" s="14">
        <f t="shared" si="1"/>
        <v>43.188000000000002</v>
      </c>
      <c r="L18" s="14">
        <f>SUM(I14:I18)</f>
        <v>657.8</v>
      </c>
      <c r="M18"/>
    </row>
    <row r="19" spans="1:1022">
      <c r="A19" s="17" t="s">
        <v>19</v>
      </c>
      <c r="B19"/>
      <c r="C19"/>
      <c r="D19"/>
      <c r="E19"/>
      <c r="F19"/>
      <c r="G19"/>
      <c r="H19"/>
      <c r="I19"/>
      <c r="J19"/>
      <c r="K19" s="18"/>
      <c r="L19"/>
      <c r="M19" s="3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</row>
    <row r="20" spans="1:1022">
      <c r="A20" s="2" t="s">
        <v>20</v>
      </c>
      <c r="D20" s="2" t="s">
        <v>124</v>
      </c>
      <c r="F20" s="6" t="d">
        <v>2022-08-01</v>
      </c>
      <c r="G20" s="15">
        <v>44904</v>
      </c>
      <c r="H20" s="11"/>
      <c r="I20" s="15">
        <v>44904</v>
      </c>
      <c r="J20" s="19">
        <v>44904</v>
      </c>
      <c r="K20" s="20">
        <v>44904</v>
      </c>
    </row>
    <row r="21" spans="1:1022">
      <c r="A21" s="2" t="s">
        <v>22</v>
      </c>
      <c r="C21" s="2">
        <v>1</v>
      </c>
      <c r="D21" s="2" t="s">
        <v>129</v>
      </c>
      <c r="F21" s="6" t="d">
        <v>2010-07-01</v>
      </c>
      <c r="G21" s="15">
        <v>4137</v>
      </c>
      <c r="H21" s="21"/>
      <c r="I21" s="15">
        <v>4137</v>
      </c>
      <c r="J21" s="22">
        <v>4137</v>
      </c>
      <c r="K21" s="14">
        <f>SUM(I21/100*120)</f>
        <v>4964.3999999999996</v>
      </c>
    </row>
    <row r="22" spans="1:1022">
      <c r="A22" s="2" t="s">
        <v>24</v>
      </c>
      <c r="D22" s="2" t="s">
        <v>124</v>
      </c>
      <c r="F22" s="6" t="d">
        <v>2010-07-01</v>
      </c>
      <c r="G22" s="15">
        <v>350.75</v>
      </c>
      <c r="H22" s="11"/>
      <c r="I22" s="15">
        <v>350.75</v>
      </c>
      <c r="J22" s="19">
        <v>350.75</v>
      </c>
      <c r="K22" s="14">
        <f>SUM(I22/100*120)</f>
        <v>420.9</v>
      </c>
      <c r="L22" s="19">
        <f>SUM(I20:I22)</f>
        <v>49391.75</v>
      </c>
      <c r="M22" s="46" t="s">
        <v>25</v>
      </c>
    </row>
    <row r="23" spans="1:1022">
      <c r="A23" s="2" t="s">
        <v>127</v>
      </c>
      <c r="C23" s="2">
        <v>1</v>
      </c>
      <c r="D23" s="2" t="s">
        <v>129</v>
      </c>
      <c r="F23" s="6" t="d">
        <v>2022-08-01</v>
      </c>
      <c r="G23" s="15"/>
      <c r="H23" s="11"/>
      <c r="I23" s="15"/>
      <c r="J23" s="19"/>
      <c r="K23" s="14"/>
      <c r="L23" s="19"/>
    </row>
    <row r="24" spans="1:1022">
      <c r="A24" s="2" t="s">
        <v>128</v>
      </c>
      <c r="C24" s="2">
        <v>1</v>
      </c>
      <c r="D24" s="2" t="s">
        <v>129</v>
      </c>
      <c r="F24" s="6" t="d">
        <v>2022-08-01</v>
      </c>
      <c r="G24" s="15"/>
      <c r="H24" s="11"/>
      <c r="I24" s="15"/>
      <c r="J24" s="19"/>
      <c r="K24" s="14"/>
      <c r="L24" s="19"/>
    </row>
    <row r="25" spans="1:1022">
      <c r="A25" s="2" t="s">
        <v>125</v>
      </c>
      <c r="C25" s="2">
        <v>1</v>
      </c>
      <c r="D25" s="2" t="s">
        <v>129</v>
      </c>
      <c r="F25" s="6"/>
      <c r="G25" s="15"/>
      <c r="H25" s="11"/>
      <c r="I25" s="15"/>
      <c r="J25" s="19"/>
      <c r="K25" s="14"/>
      <c r="L25" s="19" t="s">
        <v>168</v>
      </c>
    </row>
    <row r="26" spans="1:1022">
      <c r="A26" s="2" t="s">
        <v>123</v>
      </c>
      <c r="C26" s="2">
        <v>1</v>
      </c>
      <c r="D26" s="2" t="s">
        <v>126</v>
      </c>
      <c r="F26" s="6" t="d">
        <v>2015-11-01</v>
      </c>
      <c r="G26" s="15">
        <v>319.44</v>
      </c>
      <c r="H26" s="11"/>
      <c r="I26" s="12">
        <v>319.44</v>
      </c>
      <c r="J26" s="14">
        <v>500</v>
      </c>
      <c r="K26" s="14">
        <f>SUM(J26/100)*120</f>
        <v>600</v>
      </c>
      <c r="L26" s="23"/>
    </row>
    <row r="27" spans="1:1022">
      <c r="A27" s="2" t="s">
        <v>122</v>
      </c>
      <c r="C27" s="2">
        <v>1</v>
      </c>
      <c r="D27" s="2" t="s">
        <v>126</v>
      </c>
      <c r="F27" s="6"/>
      <c r="G27" s="15"/>
      <c r="H27" s="11"/>
      <c r="I27" s="12"/>
      <c r="J27" s="14"/>
      <c r="K27" s="14"/>
      <c r="L27" s="23"/>
    </row>
    <row r="28" spans="1:1022">
      <c r="A28" s="2" t="s">
        <v>26</v>
      </c>
      <c r="C28" s="2">
        <v>1</v>
      </c>
      <c r="D28" s="2" t="s">
        <v>124</v>
      </c>
      <c r="F28" s="6"/>
      <c r="G28" s="15"/>
      <c r="H28" s="11"/>
      <c r="I28" s="12"/>
      <c r="J28" s="14"/>
      <c r="K28" s="14"/>
      <c r="L28" s="23"/>
      <c r="M28" s="2" t="s">
        <v>170</v>
      </c>
    </row>
    <row r="29" spans="1:1022">
      <c r="A29" s="2" t="s">
        <v>26</v>
      </c>
      <c r="C29" s="2">
        <v>1</v>
      </c>
      <c r="D29" s="2" t="s">
        <v>119</v>
      </c>
      <c r="F29" s="6" t="d">
        <v>2026-03-01</v>
      </c>
      <c r="G29" s="15"/>
      <c r="H29" s="11"/>
      <c r="I29" s="12"/>
      <c r="J29" s="14"/>
      <c r="K29" s="14"/>
      <c r="L29" s="23"/>
      <c r="M29" s="2" t="s">
        <v>170</v>
      </c>
    </row>
    <row r="30" spans="1:1022">
      <c r="A30" s="2" t="s">
        <v>151</v>
      </c>
      <c r="C30" s="2">
        <v>1</v>
      </c>
      <c r="D30" s="2" t="s">
        <v>152</v>
      </c>
      <c r="F30" s="6"/>
      <c r="G30" s="15"/>
      <c r="H30" s="11"/>
      <c r="I30" s="12"/>
      <c r="J30" s="14"/>
      <c r="K30" s="14"/>
      <c r="L30" s="23"/>
    </row>
    <row r="31" spans="1:1022">
      <c r="A31" s="2" t="s">
        <v>26</v>
      </c>
      <c r="C31" s="2">
        <v>1</v>
      </c>
      <c r="D31" s="2" t="s">
        <v>121</v>
      </c>
      <c r="F31" s="6"/>
      <c r="G31" s="15"/>
      <c r="H31" s="11"/>
      <c r="I31" s="12"/>
      <c r="J31" s="14"/>
      <c r="K31" s="14"/>
      <c r="L31" s="23"/>
    </row>
    <row r="32" spans="1:1022" s="2" customFormat="1" ht="13.2">
      <c r="A32" s="2" t="s">
        <v>26</v>
      </c>
      <c r="C32" s="2">
        <v>1</v>
      </c>
      <c r="D32" s="2" t="s">
        <v>152</v>
      </c>
      <c r="F32" s="6" t="d">
        <v>2015-10-01</v>
      </c>
      <c r="G32" s="15">
        <v>480</v>
      </c>
      <c r="H32" s="11"/>
      <c r="I32" s="15">
        <v>480</v>
      </c>
      <c r="J32" s="19">
        <v>2016</v>
      </c>
      <c r="K32" s="14">
        <f t="shared" ref="K32:K69" si="2">SUM(J32/100)*120</f>
        <v>2419.1999999999998</v>
      </c>
      <c r="L32" s="3"/>
      <c r="M32" s="2" t="s">
        <v>169</v>
      </c>
    </row>
    <row r="33" spans="1:13" s="2" customFormat="1" ht="13.2">
      <c r="A33" s="2" t="s">
        <v>150</v>
      </c>
      <c r="C33" s="2">
        <v>1</v>
      </c>
      <c r="D33" s="2" t="s">
        <v>27</v>
      </c>
      <c r="F33" s="24" t="s">
        <v>31</v>
      </c>
      <c r="G33" s="15">
        <v>1</v>
      </c>
      <c r="H33" s="11"/>
      <c r="I33" s="15">
        <v>1</v>
      </c>
      <c r="J33" s="22">
        <v>1</v>
      </c>
      <c r="K33" s="14">
        <f t="shared" si="2"/>
        <v>1.2</v>
      </c>
    </row>
    <row r="34" spans="1:13" s="2" customFormat="1" ht="13.2">
      <c r="A34" s="2" t="s">
        <v>28</v>
      </c>
      <c r="B34" s="2" t="s">
        <v>29</v>
      </c>
      <c r="C34" s="2">
        <v>1</v>
      </c>
      <c r="D34" s="2" t="s">
        <v>30</v>
      </c>
      <c r="F34" s="7" t="s">
        <v>31</v>
      </c>
      <c r="G34" s="15">
        <v>1</v>
      </c>
      <c r="H34" s="7"/>
      <c r="I34" s="15">
        <v>1</v>
      </c>
      <c r="J34" s="22">
        <v>200</v>
      </c>
      <c r="K34" s="14">
        <f t="shared" si="2"/>
        <v>240</v>
      </c>
      <c r="M34" s="2" t="s">
        <v>156</v>
      </c>
    </row>
    <row r="35" spans="1:13" s="2" customFormat="1" ht="13.2">
      <c r="A35" s="2" t="s">
        <v>32</v>
      </c>
      <c r="B35" s="2" t="s">
        <v>33</v>
      </c>
      <c r="C35" s="2">
        <v>1</v>
      </c>
      <c r="D35" s="2" t="s">
        <v>34</v>
      </c>
      <c r="F35" s="7" t="s">
        <v>31</v>
      </c>
      <c r="G35" s="15">
        <v>2</v>
      </c>
      <c r="H35" s="7"/>
      <c r="I35" s="15">
        <v>2</v>
      </c>
      <c r="J35" s="22">
        <v>330</v>
      </c>
      <c r="K35" s="14">
        <f t="shared" si="2"/>
        <v>396</v>
      </c>
    </row>
    <row r="36" spans="1:13" s="2" customFormat="1" ht="13.2">
      <c r="A36" s="2" t="s">
        <v>28</v>
      </c>
      <c r="B36" s="2" t="s">
        <v>35</v>
      </c>
      <c r="C36" s="2">
        <v>1</v>
      </c>
      <c r="D36" s="2" t="s">
        <v>21</v>
      </c>
      <c r="F36" s="7" t="s">
        <v>31</v>
      </c>
      <c r="G36" s="15">
        <v>1</v>
      </c>
      <c r="H36" s="7"/>
      <c r="I36" s="15">
        <v>1</v>
      </c>
      <c r="J36" s="22">
        <v>200</v>
      </c>
      <c r="K36" s="14">
        <f t="shared" si="2"/>
        <v>240</v>
      </c>
    </row>
    <row r="37" spans="1:13" s="2" customFormat="1" ht="13.2">
      <c r="A37" s="25" t="s">
        <v>28</v>
      </c>
      <c r="B37" s="25" t="s">
        <v>36</v>
      </c>
      <c r="C37" s="25">
        <v>1</v>
      </c>
      <c r="D37" s="2" t="s">
        <v>157</v>
      </c>
      <c r="F37" s="6" t="d">
        <v>1996-10-01</v>
      </c>
      <c r="G37" s="15">
        <v>316</v>
      </c>
      <c r="I37" s="15">
        <v>316</v>
      </c>
      <c r="J37" s="22">
        <v>200</v>
      </c>
      <c r="K37" s="14">
        <f t="shared" si="2"/>
        <v>240</v>
      </c>
    </row>
    <row r="38" spans="1:13" s="2" customFormat="1" ht="13.2">
      <c r="A38" s="25" t="s">
        <v>28</v>
      </c>
      <c r="B38" s="25" t="s">
        <v>37</v>
      </c>
      <c r="C38" s="25">
        <v>1</v>
      </c>
      <c r="D38" s="2" t="s">
        <v>38</v>
      </c>
      <c r="F38" s="6" t="d">
        <v>1997-07-01</v>
      </c>
      <c r="G38" s="15">
        <v>291.43</v>
      </c>
      <c r="I38" s="15">
        <v>291.43</v>
      </c>
      <c r="J38" s="22">
        <v>200</v>
      </c>
      <c r="K38" s="14">
        <f t="shared" si="2"/>
        <v>240</v>
      </c>
    </row>
    <row r="39" spans="1:13" s="2" customFormat="1" ht="13.2">
      <c r="A39" s="25" t="s">
        <v>39</v>
      </c>
      <c r="B39" s="25" t="s">
        <v>40</v>
      </c>
      <c r="C39" s="25">
        <v>2</v>
      </c>
      <c r="D39" s="2" t="s">
        <v>41</v>
      </c>
      <c r="F39" s="6" t="d">
        <v>2008-12-01</v>
      </c>
      <c r="G39" s="15">
        <v>231.13</v>
      </c>
      <c r="I39" s="15">
        <v>231.13</v>
      </c>
      <c r="J39" s="22">
        <v>420</v>
      </c>
      <c r="K39" s="14">
        <f t="shared" si="2"/>
        <v>504</v>
      </c>
    </row>
    <row r="40" spans="1:13" s="2" customFormat="1" ht="13.2">
      <c r="A40" s="25" t="s">
        <v>42</v>
      </c>
      <c r="B40" s="25" t="s">
        <v>43</v>
      </c>
      <c r="C40" s="25">
        <v>1</v>
      </c>
      <c r="D40" s="2" t="s">
        <v>44</v>
      </c>
      <c r="F40" s="6" t="d">
        <v>1996-05-01</v>
      </c>
      <c r="G40" s="15">
        <v>140</v>
      </c>
      <c r="I40" s="15">
        <v>140</v>
      </c>
      <c r="J40" s="22">
        <v>74.41</v>
      </c>
      <c r="K40" s="14">
        <f t="shared" si="2"/>
        <v>89.292000000000002</v>
      </c>
    </row>
    <row r="41" spans="1:13" s="2" customFormat="1" ht="13.2">
      <c r="A41" s="25" t="s">
        <v>42</v>
      </c>
      <c r="B41" s="25" t="s">
        <v>45</v>
      </c>
      <c r="C41" s="25">
        <v>1</v>
      </c>
      <c r="D41" s="2" t="s">
        <v>30</v>
      </c>
      <c r="F41" s="6" t="d">
        <v>1997-12-01</v>
      </c>
      <c r="G41" s="15">
        <v>127.46</v>
      </c>
      <c r="I41" s="15">
        <v>127.46</v>
      </c>
      <c r="J41" s="22">
        <v>74.41</v>
      </c>
      <c r="K41" s="14">
        <f t="shared" si="2"/>
        <v>89.292000000000002</v>
      </c>
    </row>
    <row r="42" spans="1:13" s="2" customFormat="1" ht="13.2">
      <c r="A42" s="25" t="s">
        <v>46</v>
      </c>
      <c r="B42" s="25" t="s">
        <v>47</v>
      </c>
      <c r="C42" s="25">
        <v>1</v>
      </c>
      <c r="D42" s="2" t="s">
        <v>23</v>
      </c>
      <c r="F42" s="6" t="d">
        <v>1998-11-01</v>
      </c>
      <c r="G42" s="15">
        <v>127.465</v>
      </c>
      <c r="I42" s="15">
        <v>127.465</v>
      </c>
      <c r="J42" s="22">
        <v>74.41</v>
      </c>
      <c r="K42" s="14">
        <f t="shared" si="2"/>
        <v>89.292000000000002</v>
      </c>
    </row>
    <row r="43" spans="1:13" s="2" customFormat="1" ht="13.2">
      <c r="A43" s="25" t="s">
        <v>42</v>
      </c>
      <c r="B43" s="25" t="s">
        <v>48</v>
      </c>
      <c r="C43" s="25">
        <v>1</v>
      </c>
      <c r="D43" s="2" t="s">
        <v>49</v>
      </c>
      <c r="F43" s="6" t="d">
        <v>2001-07-01</v>
      </c>
      <c r="G43" s="15">
        <v>127.46</v>
      </c>
      <c r="I43" s="15">
        <v>127.46</v>
      </c>
      <c r="J43" s="22">
        <v>74.41</v>
      </c>
      <c r="K43" s="14">
        <f t="shared" si="2"/>
        <v>89.292000000000002</v>
      </c>
    </row>
    <row r="44" spans="1:13" s="2" customFormat="1" ht="13.2">
      <c r="A44" s="25" t="s">
        <v>50</v>
      </c>
      <c r="B44" s="25" t="s">
        <v>51</v>
      </c>
      <c r="C44" s="25">
        <v>1</v>
      </c>
      <c r="D44" s="2" t="s">
        <v>52</v>
      </c>
      <c r="F44" s="6" t="d">
        <v>2010-06-01</v>
      </c>
      <c r="G44" s="15">
        <v>57.41</v>
      </c>
      <c r="I44" s="15">
        <v>57.41</v>
      </c>
      <c r="J44" s="22">
        <v>99.82</v>
      </c>
      <c r="K44" s="14">
        <f t="shared" si="2"/>
        <v>119.78399999999999</v>
      </c>
      <c r="M44" s="22"/>
    </row>
    <row r="45" spans="1:13" s="2" customFormat="1" ht="13.2">
      <c r="A45" s="25" t="s">
        <v>53</v>
      </c>
      <c r="B45" s="25" t="s">
        <v>54</v>
      </c>
      <c r="C45" s="25">
        <v>3</v>
      </c>
      <c r="D45" s="2" t="s">
        <v>55</v>
      </c>
      <c r="F45" s="6" t="d">
        <v>2015-10-01</v>
      </c>
      <c r="G45" s="15">
        <v>130.34</v>
      </c>
      <c r="I45" s="15">
        <v>130.34</v>
      </c>
      <c r="J45" s="22">
        <f>SUM(217.99+99.82+99.78)</f>
        <v>417.59000000000003</v>
      </c>
      <c r="K45" s="14">
        <f t="shared" si="2"/>
        <v>501.10800000000006</v>
      </c>
      <c r="M45" s="22"/>
    </row>
    <row r="46" spans="1:13" s="2" customFormat="1" ht="13.2">
      <c r="A46" s="25" t="s">
        <v>56</v>
      </c>
      <c r="B46" s="25" t="s">
        <v>112</v>
      </c>
      <c r="C46" s="25">
        <v>3</v>
      </c>
      <c r="D46" s="2" t="s">
        <v>21</v>
      </c>
      <c r="F46" s="6" t="d">
        <v>2010-06-01</v>
      </c>
      <c r="G46" s="15">
        <v>444.08</v>
      </c>
      <c r="I46" s="15">
        <v>444.08</v>
      </c>
      <c r="J46" s="22">
        <f>SUM(204.69*2)</f>
        <v>409.38</v>
      </c>
      <c r="K46" s="14">
        <f t="shared" si="2"/>
        <v>491.25599999999997</v>
      </c>
    </row>
    <row r="47" spans="1:13" s="2" customFormat="1" ht="13.2">
      <c r="A47" s="25" t="s">
        <v>56</v>
      </c>
      <c r="B47" s="25" t="s">
        <v>113</v>
      </c>
      <c r="C47" s="25">
        <v>1</v>
      </c>
      <c r="D47" s="2" t="s">
        <v>21</v>
      </c>
      <c r="F47" s="6" t="d">
        <v>2024-03-01</v>
      </c>
      <c r="G47" s="15">
        <v>309.2</v>
      </c>
      <c r="I47" s="15">
        <v>309.2</v>
      </c>
      <c r="J47" s="22">
        <v>309.2</v>
      </c>
      <c r="K47" s="14">
        <f t="shared" si="2"/>
        <v>371.04</v>
      </c>
    </row>
    <row r="48" spans="1:13" s="2" customFormat="1" ht="13.2">
      <c r="A48" s="25" t="s">
        <v>42</v>
      </c>
      <c r="B48" s="25" t="s">
        <v>57</v>
      </c>
      <c r="C48" s="25">
        <v>1</v>
      </c>
      <c r="D48" s="2" t="s">
        <v>21</v>
      </c>
      <c r="F48" s="6" t="d">
        <v>2006-12-01</v>
      </c>
      <c r="G48" s="15">
        <v>111.57</v>
      </c>
      <c r="I48" s="15">
        <v>111.57</v>
      </c>
      <c r="J48" s="19">
        <v>74.41</v>
      </c>
      <c r="K48" s="14">
        <f t="shared" si="2"/>
        <v>89.292000000000002</v>
      </c>
    </row>
    <row r="49" spans="1:13" s="2" customFormat="1" ht="13.2">
      <c r="A49" s="25" t="s">
        <v>42</v>
      </c>
      <c r="B49" s="25" t="s">
        <v>58</v>
      </c>
      <c r="C49" s="25">
        <v>1</v>
      </c>
      <c r="D49" s="2" t="s">
        <v>11</v>
      </c>
      <c r="F49" s="6" t="d">
        <v>2011-01-01</v>
      </c>
      <c r="G49" s="15">
        <v>127.48</v>
      </c>
      <c r="I49" s="15">
        <v>127.48</v>
      </c>
      <c r="J49" s="19">
        <v>74.41</v>
      </c>
      <c r="K49" s="14">
        <f t="shared" si="2"/>
        <v>89.292000000000002</v>
      </c>
      <c r="L49" s="3"/>
    </row>
    <row r="50" spans="1:13" s="2" customFormat="1" ht="13.2">
      <c r="A50" s="25" t="s">
        <v>42</v>
      </c>
      <c r="B50" s="25" t="s">
        <v>59</v>
      </c>
      <c r="C50" s="25">
        <v>1</v>
      </c>
      <c r="D50" s="2" t="s">
        <v>60</v>
      </c>
      <c r="F50" s="6" t="d">
        <v>2011-01-01</v>
      </c>
      <c r="G50" s="15">
        <v>127.48</v>
      </c>
      <c r="I50" s="15">
        <v>127.48</v>
      </c>
      <c r="J50" s="19">
        <v>74.41</v>
      </c>
      <c r="K50" s="14">
        <f t="shared" si="2"/>
        <v>89.292000000000002</v>
      </c>
      <c r="L50" s="3"/>
    </row>
    <row r="51" spans="1:13" s="2" customFormat="1" ht="13.2">
      <c r="A51" s="25" t="s">
        <v>42</v>
      </c>
      <c r="B51" s="25" t="s">
        <v>61</v>
      </c>
      <c r="C51" s="25">
        <v>1</v>
      </c>
      <c r="D51" s="2" t="s">
        <v>62</v>
      </c>
      <c r="F51" s="6" t="d">
        <v>2007-02-01</v>
      </c>
      <c r="G51" s="15">
        <v>111.57</v>
      </c>
      <c r="I51" s="15">
        <v>111.57</v>
      </c>
      <c r="J51" s="19">
        <v>45.89</v>
      </c>
      <c r="K51" s="14">
        <f t="shared" si="2"/>
        <v>55.068000000000005</v>
      </c>
      <c r="L51" s="19"/>
    </row>
    <row r="52" spans="1:13" s="2" customFormat="1" ht="13.2">
      <c r="A52" s="25" t="s">
        <v>42</v>
      </c>
      <c r="B52" s="25" t="s">
        <v>63</v>
      </c>
      <c r="C52" s="25">
        <v>1</v>
      </c>
      <c r="D52" s="2" t="s">
        <v>95</v>
      </c>
      <c r="F52" s="6" t="d">
        <v>2011-10-01</v>
      </c>
      <c r="G52" s="15">
        <v>54.59</v>
      </c>
      <c r="I52" s="15">
        <v>54.59</v>
      </c>
      <c r="J52" s="19">
        <v>45.89</v>
      </c>
      <c r="K52" s="14">
        <f t="shared" si="2"/>
        <v>55.068000000000005</v>
      </c>
      <c r="L52" s="19"/>
    </row>
    <row r="53" spans="1:13" s="2" customFormat="1" ht="13.2">
      <c r="A53" s="25" t="s">
        <v>64</v>
      </c>
      <c r="B53" s="25" t="s">
        <v>65</v>
      </c>
      <c r="C53" s="25">
        <v>1</v>
      </c>
      <c r="D53" s="2" t="s">
        <v>66</v>
      </c>
      <c r="F53" s="6" t="d">
        <v>2016-06-01</v>
      </c>
      <c r="G53" s="15">
        <v>1445</v>
      </c>
      <c r="I53" s="15">
        <v>1445</v>
      </c>
      <c r="J53" s="19">
        <v>1890</v>
      </c>
      <c r="K53" s="14">
        <f t="shared" si="2"/>
        <v>2268</v>
      </c>
      <c r="L53" s="19"/>
    </row>
    <row r="54" spans="1:13" s="2" customFormat="1" ht="13.2">
      <c r="A54" s="25" t="s">
        <v>64</v>
      </c>
      <c r="B54" s="25" t="s">
        <v>67</v>
      </c>
      <c r="C54" s="25">
        <v>1</v>
      </c>
      <c r="D54" s="2" t="s">
        <v>68</v>
      </c>
      <c r="F54" s="6" t="d">
        <v>2016-06-01</v>
      </c>
      <c r="G54" s="15">
        <v>1445</v>
      </c>
      <c r="I54" s="15">
        <v>1445</v>
      </c>
      <c r="J54" s="19">
        <v>1890</v>
      </c>
      <c r="K54" s="14">
        <f t="shared" si="2"/>
        <v>2268</v>
      </c>
      <c r="L54" s="19"/>
      <c r="M54" s="2" t="s">
        <v>69</v>
      </c>
    </row>
    <row r="55" spans="1:13" s="2" customFormat="1" ht="13.2">
      <c r="A55" s="25" t="s">
        <v>125</v>
      </c>
      <c r="B55" s="25"/>
      <c r="C55" s="25">
        <v>2</v>
      </c>
      <c r="D55" s="2" t="s">
        <v>119</v>
      </c>
      <c r="F55" s="6"/>
      <c r="G55" s="15"/>
      <c r="I55" s="15"/>
      <c r="J55" s="19"/>
      <c r="K55" s="14">
        <v>996</v>
      </c>
      <c r="L55" s="19"/>
      <c r="M55" s="2" t="s">
        <v>155</v>
      </c>
    </row>
    <row r="56" spans="1:13" s="2" customFormat="1" ht="13.2">
      <c r="A56" s="25" t="s">
        <v>163</v>
      </c>
      <c r="B56" s="25"/>
      <c r="C56" s="25">
        <v>1</v>
      </c>
      <c r="D56" s="2" t="s">
        <v>119</v>
      </c>
      <c r="F56" s="6" t="d">
        <v>2026-02-01</v>
      </c>
      <c r="G56" s="15">
        <v>498</v>
      </c>
      <c r="I56" s="15">
        <v>498</v>
      </c>
      <c r="J56" s="19">
        <v>498</v>
      </c>
      <c r="K56" s="14">
        <v>498</v>
      </c>
      <c r="L56" s="19"/>
      <c r="M56" s="2" t="s">
        <v>147</v>
      </c>
    </row>
    <row r="57" spans="1:13" s="2" customFormat="1" ht="13.2">
      <c r="A57" s="25" t="s">
        <v>158</v>
      </c>
      <c r="B57" s="25"/>
      <c r="C57" s="25"/>
      <c r="D57" s="2" t="s">
        <v>119</v>
      </c>
      <c r="F57" s="6" t="s">
        <v>31</v>
      </c>
      <c r="G57" s="15">
        <v>1</v>
      </c>
      <c r="I57" s="15">
        <v>1</v>
      </c>
      <c r="J57" s="19">
        <v>1</v>
      </c>
      <c r="K57" s="14">
        <v>2000</v>
      </c>
      <c r="L57" s="19"/>
      <c r="M57" s="2" t="s">
        <v>174</v>
      </c>
    </row>
    <row r="58" spans="1:13" s="2" customFormat="1" ht="13.2">
      <c r="A58" s="25" t="s">
        <v>70</v>
      </c>
      <c r="B58" s="25"/>
      <c r="C58" s="25"/>
      <c r="D58" s="2" t="s">
        <v>71</v>
      </c>
      <c r="F58" s="6" t="d">
        <v>2020-09-01</v>
      </c>
      <c r="G58" s="15">
        <v>386.65</v>
      </c>
      <c r="I58" s="15">
        <v>386.65</v>
      </c>
      <c r="J58" s="19">
        <f>SUM(459.65-73)</f>
        <v>386.65</v>
      </c>
      <c r="K58" s="14">
        <f t="shared" si="2"/>
        <v>463.97999999999996</v>
      </c>
      <c r="L58" s="23"/>
    </row>
    <row r="59" spans="1:13" s="2" customFormat="1">
      <c r="A59" s="17" t="s">
        <v>153</v>
      </c>
      <c r="B59" s="25"/>
      <c r="C59" s="25"/>
      <c r="F59" s="6"/>
      <c r="G59" s="15"/>
      <c r="I59" s="15"/>
      <c r="J59" s="19"/>
      <c r="K59" s="14"/>
      <c r="L59" s="23"/>
    </row>
    <row r="60" spans="1:13" s="2" customFormat="1" ht="13.2">
      <c r="A60" s="25" t="s">
        <v>130</v>
      </c>
      <c r="B60" s="25" t="s">
        <v>139</v>
      </c>
      <c r="C60" s="25">
        <v>5</v>
      </c>
      <c r="D60" s="2" t="s">
        <v>132</v>
      </c>
      <c r="F60" s="6" t="d">
        <v>2025-01-01</v>
      </c>
      <c r="G60" s="15">
        <v>130</v>
      </c>
      <c r="I60" s="15">
        <f>G60</f>
        <v>130</v>
      </c>
      <c r="J60" s="19"/>
      <c r="K60" s="14">
        <f>I60</f>
        <v>130</v>
      </c>
      <c r="L60" s="23"/>
    </row>
    <row r="61" spans="1:13" s="2" customFormat="1" ht="26.4">
      <c r="A61" s="43" t="s">
        <v>131</v>
      </c>
      <c r="B61" s="25" t="s">
        <v>139</v>
      </c>
      <c r="C61" s="25">
        <v>1</v>
      </c>
      <c r="D61" s="2" t="s">
        <v>132</v>
      </c>
      <c r="F61" s="6" t="d">
        <v>2025-01-01</v>
      </c>
      <c r="G61" s="15">
        <v>5</v>
      </c>
      <c r="I61" s="15">
        <f>G61</f>
        <v>5</v>
      </c>
      <c r="J61" s="19"/>
      <c r="K61" s="14">
        <f>I61</f>
        <v>5</v>
      </c>
      <c r="L61" s="23"/>
    </row>
    <row r="62" spans="1:13" s="2" customFormat="1" ht="13.2">
      <c r="A62" s="25" t="s">
        <v>120</v>
      </c>
      <c r="B62" s="25"/>
      <c r="C62" s="25"/>
      <c r="F62" s="6" t="d">
        <v>2026-02-01</v>
      </c>
      <c r="G62" s="15"/>
      <c r="I62" s="15"/>
      <c r="J62" s="19"/>
      <c r="K62" s="14"/>
      <c r="L62" s="23"/>
      <c r="M62" s="2" t="s">
        <v>154</v>
      </c>
    </row>
    <row r="63" spans="1:13" s="2" customFormat="1" ht="13.2">
      <c r="A63" s="25" t="s">
        <v>137</v>
      </c>
      <c r="B63" s="25" t="s">
        <v>135</v>
      </c>
      <c r="C63" s="25">
        <v>56</v>
      </c>
      <c r="D63" s="2" t="s">
        <v>149</v>
      </c>
      <c r="F63" s="6" t="d">
        <v>2024-07-01</v>
      </c>
      <c r="G63" s="15">
        <f>(C63*75)*0.9</f>
        <v>3780</v>
      </c>
      <c r="I63" s="15">
        <f t="shared" ref="I63:I69" si="3">G63</f>
        <v>3780</v>
      </c>
      <c r="J63" s="19">
        <v>4200</v>
      </c>
      <c r="K63" s="14">
        <f>J63</f>
        <v>4200</v>
      </c>
      <c r="L63" s="23"/>
      <c r="M63" s="2" t="s">
        <v>161</v>
      </c>
    </row>
    <row r="64" spans="1:13" s="2" customFormat="1" ht="13.2">
      <c r="A64" s="25" t="s">
        <v>138</v>
      </c>
      <c r="B64" s="25" t="s">
        <v>135</v>
      </c>
      <c r="C64" s="25">
        <v>6</v>
      </c>
      <c r="D64" s="2" t="s">
        <v>149</v>
      </c>
      <c r="F64" s="6" t="d">
        <v>2024-07-01</v>
      </c>
      <c r="G64" s="15">
        <f>J64*0.9</f>
        <v>810</v>
      </c>
      <c r="I64" s="15">
        <f t="shared" si="3"/>
        <v>810</v>
      </c>
      <c r="J64" s="19">
        <v>900</v>
      </c>
      <c r="K64" s="14">
        <f>J64</f>
        <v>900</v>
      </c>
      <c r="L64" s="23"/>
    </row>
    <row r="65" spans="1:13" s="2" customFormat="1" ht="13.2">
      <c r="A65" s="25" t="s">
        <v>133</v>
      </c>
      <c r="B65" s="25"/>
      <c r="C65" s="25">
        <v>1</v>
      </c>
      <c r="D65" s="2" t="s">
        <v>160</v>
      </c>
      <c r="F65" s="6" t="d">
        <v>2024-07-01</v>
      </c>
      <c r="G65" s="15">
        <v>12</v>
      </c>
      <c r="I65" s="15">
        <f t="shared" si="3"/>
        <v>12</v>
      </c>
      <c r="J65" s="19">
        <v>12</v>
      </c>
      <c r="K65" s="14">
        <f>J65</f>
        <v>12</v>
      </c>
      <c r="L65" s="23"/>
    </row>
    <row r="66" spans="1:13" s="2" customFormat="1" ht="13.2">
      <c r="A66" s="25" t="s">
        <v>134</v>
      </c>
      <c r="B66" s="25" t="s">
        <v>136</v>
      </c>
      <c r="C66" s="25">
        <v>3</v>
      </c>
      <c r="D66" s="2" t="s">
        <v>149</v>
      </c>
      <c r="F66" s="6" t="d">
        <v>2024-07-01</v>
      </c>
      <c r="G66" s="15">
        <f>C66*75</f>
        <v>225</v>
      </c>
      <c r="I66" s="15">
        <f t="shared" si="3"/>
        <v>225</v>
      </c>
      <c r="J66" s="19">
        <f>G66</f>
        <v>225</v>
      </c>
      <c r="K66" s="14">
        <f>J66</f>
        <v>225</v>
      </c>
      <c r="L66" s="23"/>
      <c r="M66" s="44" t="s">
        <v>148</v>
      </c>
    </row>
    <row r="67" spans="1:13" s="2" customFormat="1" ht="13.2">
      <c r="A67" s="25" t="s">
        <v>140</v>
      </c>
      <c r="B67" s="25"/>
      <c r="C67" s="25">
        <v>1</v>
      </c>
      <c r="D67" s="2" t="s">
        <v>121</v>
      </c>
      <c r="F67" s="6" t="d">
        <v>2022-12-01</v>
      </c>
      <c r="G67" s="15">
        <v>107.06</v>
      </c>
      <c r="I67" s="15">
        <f t="shared" si="3"/>
        <v>107.06</v>
      </c>
      <c r="J67" s="19">
        <f>I67</f>
        <v>107.06</v>
      </c>
      <c r="K67" s="14">
        <f t="shared" si="2"/>
        <v>128.47200000000001</v>
      </c>
      <c r="L67" s="23"/>
    </row>
    <row r="68" spans="1:13" s="2" customFormat="1" ht="13.2">
      <c r="A68" s="25" t="s">
        <v>140</v>
      </c>
      <c r="B68" s="25"/>
      <c r="C68" s="25">
        <v>1</v>
      </c>
      <c r="D68" s="2" t="s">
        <v>142</v>
      </c>
      <c r="F68" s="6" t="d">
        <v>2022-12-01</v>
      </c>
      <c r="G68" s="15">
        <v>107.06</v>
      </c>
      <c r="I68" s="15">
        <f t="shared" si="3"/>
        <v>107.06</v>
      </c>
      <c r="J68" s="19">
        <f>I68</f>
        <v>107.06</v>
      </c>
      <c r="K68" s="14">
        <f t="shared" si="2"/>
        <v>128.47200000000001</v>
      </c>
      <c r="L68" s="23"/>
    </row>
    <row r="69" spans="1:13" s="2" customFormat="1" ht="13.2">
      <c r="A69" s="25" t="s">
        <v>141</v>
      </c>
      <c r="B69" s="25"/>
      <c r="C69" s="25">
        <v>1</v>
      </c>
      <c r="D69" s="2" t="s">
        <v>143</v>
      </c>
      <c r="F69" s="6" t="d">
        <v>2022-12-01</v>
      </c>
      <c r="G69" s="15">
        <v>107.06</v>
      </c>
      <c r="I69" s="15">
        <f t="shared" si="3"/>
        <v>107.06</v>
      </c>
      <c r="J69" s="19">
        <f>I69</f>
        <v>107.06</v>
      </c>
      <c r="K69" s="14">
        <f t="shared" si="2"/>
        <v>128.47200000000001</v>
      </c>
      <c r="L69" s="23"/>
      <c r="M69" s="44" t="s">
        <v>144</v>
      </c>
    </row>
    <row r="70" spans="1:13">
      <c r="A70" s="25"/>
      <c r="B70" s="25"/>
      <c r="C70" s="25"/>
      <c r="F70" s="6"/>
      <c r="G70" s="15"/>
      <c r="I70" s="15"/>
      <c r="J70" s="19"/>
      <c r="K70" s="19"/>
      <c r="L70" s="19">
        <f>SUM(I26:I69)</f>
        <v>12697.934999999998</v>
      </c>
      <c r="M70" s="2" t="s">
        <v>72</v>
      </c>
    </row>
    <row r="71" spans="1:13">
      <c r="C71" s="25"/>
      <c r="D71" s="25"/>
      <c r="E71" s="25"/>
      <c r="F71" s="2" t="s">
        <v>73</v>
      </c>
      <c r="G71" s="20">
        <f>SUM(G5:G70)</f>
        <v>72866.484999999986</v>
      </c>
      <c r="H71" s="36"/>
      <c r="I71" s="20">
        <f>SUM(I5:I70)</f>
        <v>72866.484999999986</v>
      </c>
      <c r="J71" s="20">
        <f>SUM(J5:J69)</f>
        <v>70691.020000000019</v>
      </c>
      <c r="K71" s="20">
        <f>SUM(K5:K69)</f>
        <v>77811.223999999987</v>
      </c>
      <c r="L71" s="37">
        <f>SUM(L5:L70)</f>
        <v>73107.684999999998</v>
      </c>
    </row>
    <row r="72" spans="1:13">
      <c r="B72" s="25"/>
      <c r="C72" s="25"/>
      <c r="D72" s="25"/>
      <c r="G72" s="7"/>
      <c r="I72" s="13"/>
    </row>
    <row r="73" spans="1:13">
      <c r="A73" s="25"/>
      <c r="B73" s="25"/>
      <c r="C73" s="25"/>
      <c r="F73" s="7"/>
      <c r="G73" s="7"/>
      <c r="I73" s="13"/>
    </row>
    <row r="75" spans="1:13">
      <c r="I75" s="26"/>
    </row>
    <row r="78" spans="1:13">
      <c r="C78" s="19"/>
    </row>
    <row r="116" spans="3:3">
      <c r="C116" s="19"/>
    </row>
  </sheetData>
  <pageMargins left="0.25" right="0.25" top="0.75" bottom="0.75" header="0.3" footer="0.3"/>
  <pageSetup paperSize="9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30"/>
  <sheetViews>
    <sheetView workbookViewId="0">
      <selection activeCell="H5" sqref="H5"/>
    </sheetView>
  </sheetViews>
  <sheetFormatPr defaultColWidth="8.69921875" defaultRowHeight="13.8"/>
  <cols>
    <col min="1" max="3" width="8" style="2" customWidth="1"/>
    <col min="4" max="4" width="9.5" style="2" customWidth="1"/>
    <col min="5" max="5" width="13.69921875" style="2" customWidth="1"/>
    <col min="6" max="10" width="8" style="2" customWidth="1"/>
    <col min="11" max="11" width="12.69921875" style="2" customWidth="1"/>
    <col min="12" max="1024" width="8" style="2" customWidth="1"/>
  </cols>
  <sheetData>
    <row r="1" spans="1:17">
      <c r="A1" s="27" t="s">
        <v>74</v>
      </c>
      <c r="B1" s="27"/>
      <c r="C1" s="27"/>
      <c r="D1" s="27"/>
      <c r="E1" s="27"/>
      <c r="F1" s="27"/>
    </row>
    <row r="2" spans="1:17">
      <c r="F2" s="2" t="s">
        <v>75</v>
      </c>
    </row>
    <row r="3" spans="1:17">
      <c r="A3" s="28" t="s">
        <v>76</v>
      </c>
      <c r="B3" s="28"/>
      <c r="C3" s="28"/>
      <c r="D3" s="28"/>
      <c r="E3" s="28">
        <v>1</v>
      </c>
      <c r="F3" s="29" t="s">
        <v>77</v>
      </c>
      <c r="G3" s="29"/>
      <c r="H3" s="29" t="s">
        <v>78</v>
      </c>
      <c r="I3" s="29"/>
      <c r="J3" s="29"/>
      <c r="K3" s="29"/>
      <c r="L3" s="29"/>
      <c r="M3" s="29"/>
      <c r="N3" s="29"/>
      <c r="O3" s="29"/>
      <c r="P3" s="29"/>
      <c r="Q3" s="29"/>
    </row>
    <row r="4" spans="1:17">
      <c r="A4" s="28" t="s">
        <v>76</v>
      </c>
      <c r="B4" s="28"/>
      <c r="C4" s="28"/>
      <c r="D4" s="28"/>
      <c r="E4" s="28">
        <v>1</v>
      </c>
      <c r="F4" s="29" t="s">
        <v>21</v>
      </c>
      <c r="G4" s="29"/>
      <c r="H4" s="29" t="s">
        <v>111</v>
      </c>
      <c r="J4" s="29"/>
      <c r="K4" s="29"/>
      <c r="L4" s="29"/>
      <c r="M4" s="29"/>
      <c r="N4" s="29"/>
      <c r="O4" s="29"/>
      <c r="P4" s="29"/>
      <c r="Q4" s="29"/>
    </row>
    <row r="5" spans="1:17">
      <c r="A5" s="28" t="s">
        <v>76</v>
      </c>
      <c r="B5" s="28"/>
      <c r="C5" s="28"/>
      <c r="D5" s="28"/>
      <c r="E5" s="28">
        <v>1</v>
      </c>
      <c r="F5" s="29" t="s">
        <v>21</v>
      </c>
      <c r="G5" s="29"/>
      <c r="H5" s="29" t="s">
        <v>79</v>
      </c>
      <c r="I5" s="29"/>
      <c r="J5" s="29"/>
      <c r="K5" s="29"/>
      <c r="L5" s="29"/>
      <c r="M5" s="29"/>
      <c r="N5" s="29"/>
      <c r="O5" s="29"/>
      <c r="P5" s="29"/>
      <c r="Q5" s="29"/>
    </row>
    <row r="6" spans="1:17">
      <c r="A6" s="28" t="s">
        <v>42</v>
      </c>
      <c r="B6" s="28"/>
      <c r="C6" s="28"/>
      <c r="D6" s="28"/>
      <c r="E6" s="28">
        <v>1</v>
      </c>
      <c r="F6" s="29" t="s">
        <v>11</v>
      </c>
      <c r="G6" s="29"/>
      <c r="H6" s="29" t="s">
        <v>80</v>
      </c>
      <c r="I6" s="29"/>
      <c r="J6" s="29"/>
      <c r="K6" s="29"/>
      <c r="L6" s="29"/>
      <c r="M6" s="29"/>
      <c r="N6" s="29"/>
      <c r="O6" s="29"/>
      <c r="P6" s="29"/>
      <c r="Q6" s="29"/>
    </row>
    <row r="7" spans="1:17">
      <c r="A7" s="28" t="s">
        <v>42</v>
      </c>
      <c r="B7" s="28"/>
      <c r="C7" s="28"/>
      <c r="D7" s="28"/>
      <c r="E7" s="28">
        <v>1</v>
      </c>
      <c r="F7" s="29" t="s">
        <v>60</v>
      </c>
      <c r="G7" s="29"/>
      <c r="H7" s="29" t="s">
        <v>81</v>
      </c>
      <c r="I7" s="29"/>
      <c r="J7" s="29"/>
      <c r="K7" s="29"/>
      <c r="L7" s="29"/>
      <c r="M7" s="29"/>
      <c r="N7" s="29"/>
      <c r="O7" s="29"/>
      <c r="P7" s="29"/>
      <c r="Q7" s="29"/>
    </row>
    <row r="8" spans="1:17">
      <c r="A8" s="28" t="s">
        <v>42</v>
      </c>
      <c r="B8" s="28"/>
      <c r="C8" s="28"/>
      <c r="D8" s="28"/>
      <c r="E8" s="28">
        <v>1</v>
      </c>
      <c r="F8" s="29" t="s">
        <v>34</v>
      </c>
      <c r="G8" s="29"/>
      <c r="H8" s="29" t="s">
        <v>82</v>
      </c>
      <c r="I8" s="29"/>
      <c r="J8" s="29"/>
      <c r="K8" s="29"/>
      <c r="L8" s="29"/>
      <c r="M8" s="29"/>
      <c r="N8" s="29"/>
      <c r="O8" s="29"/>
      <c r="P8" s="29"/>
      <c r="Q8" s="29"/>
    </row>
    <row r="9" spans="1:17">
      <c r="A9" s="28" t="s">
        <v>46</v>
      </c>
      <c r="B9" s="28"/>
      <c r="C9" s="28"/>
      <c r="D9" s="28"/>
      <c r="E9" s="28">
        <v>1</v>
      </c>
      <c r="F9" s="29" t="s">
        <v>21</v>
      </c>
      <c r="G9" s="29"/>
      <c r="H9" s="29" t="s">
        <v>83</v>
      </c>
      <c r="I9" s="29"/>
      <c r="J9" s="29"/>
      <c r="K9" s="29"/>
      <c r="L9" s="29"/>
      <c r="M9" s="29"/>
      <c r="N9" s="29"/>
      <c r="O9" s="29"/>
      <c r="P9" s="29"/>
      <c r="Q9" s="29"/>
    </row>
    <row r="10" spans="1:17">
      <c r="A10" s="28" t="s">
        <v>42</v>
      </c>
      <c r="B10" s="28"/>
      <c r="C10" s="28"/>
      <c r="D10" s="28"/>
      <c r="E10" s="28">
        <v>1</v>
      </c>
      <c r="F10" s="29" t="s">
        <v>21</v>
      </c>
      <c r="G10" s="29"/>
      <c r="H10" s="29" t="s">
        <v>84</v>
      </c>
      <c r="I10" s="29"/>
      <c r="J10" s="29"/>
      <c r="K10" s="29"/>
      <c r="L10" s="29"/>
      <c r="M10" s="29"/>
      <c r="N10" s="29"/>
      <c r="O10" s="29"/>
      <c r="P10" s="29"/>
      <c r="Q10" s="29"/>
    </row>
    <row r="11" spans="1:17">
      <c r="A11" s="28" t="s">
        <v>42</v>
      </c>
      <c r="B11" s="28"/>
      <c r="C11" s="28"/>
      <c r="D11" s="28"/>
      <c r="E11" s="28">
        <v>1</v>
      </c>
      <c r="F11" s="29" t="s">
        <v>62</v>
      </c>
      <c r="G11" s="29"/>
      <c r="H11" s="29" t="s">
        <v>85</v>
      </c>
      <c r="I11" s="29" t="s">
        <v>86</v>
      </c>
      <c r="J11" s="29"/>
      <c r="K11" s="29"/>
      <c r="L11" s="29"/>
      <c r="M11" s="29"/>
      <c r="N11" s="29"/>
      <c r="O11" s="29"/>
      <c r="P11" s="29"/>
      <c r="Q11" s="29"/>
    </row>
    <row r="12" spans="1:17">
      <c r="A12" s="28" t="s">
        <v>42</v>
      </c>
      <c r="B12" s="29"/>
      <c r="C12" s="29"/>
      <c r="D12" s="29"/>
      <c r="E12" s="28">
        <v>1</v>
      </c>
      <c r="F12" s="29" t="s">
        <v>87</v>
      </c>
      <c r="G12" s="29"/>
      <c r="H12" s="29"/>
      <c r="I12" s="29" t="s">
        <v>88</v>
      </c>
      <c r="J12" s="29"/>
      <c r="K12" s="29"/>
      <c r="L12" s="29" t="s">
        <v>89</v>
      </c>
      <c r="M12" s="29"/>
      <c r="N12" s="29"/>
      <c r="O12" s="29"/>
      <c r="P12" s="29"/>
      <c r="Q12" s="29"/>
    </row>
    <row r="13" spans="1:17">
      <c r="A13" s="28" t="s">
        <v>42</v>
      </c>
      <c r="B13" s="28"/>
      <c r="C13" s="28"/>
      <c r="D13" s="28"/>
      <c r="E13" s="28">
        <v>1</v>
      </c>
      <c r="F13" s="29" t="s">
        <v>49</v>
      </c>
      <c r="G13" s="29"/>
      <c r="H13" s="29" t="s">
        <v>90</v>
      </c>
      <c r="I13" s="29"/>
      <c r="J13" s="29"/>
      <c r="K13" s="29"/>
      <c r="L13" s="29" t="s">
        <v>91</v>
      </c>
      <c r="M13" s="29"/>
      <c r="N13" s="29"/>
      <c r="O13" s="29"/>
      <c r="P13" s="29"/>
      <c r="Q13" s="29"/>
    </row>
    <row r="14" spans="1:17">
      <c r="A14" s="28" t="s">
        <v>42</v>
      </c>
      <c r="B14" s="28"/>
      <c r="C14" s="28"/>
      <c r="D14" s="28"/>
      <c r="E14" s="28">
        <v>1</v>
      </c>
      <c r="F14" s="29" t="s">
        <v>44</v>
      </c>
      <c r="G14" s="29"/>
      <c r="H14" s="29" t="s">
        <v>92</v>
      </c>
      <c r="I14" s="29"/>
      <c r="J14" s="29"/>
      <c r="K14" s="29"/>
      <c r="L14" s="29"/>
      <c r="M14" s="29"/>
      <c r="N14" s="29"/>
      <c r="O14" s="29"/>
      <c r="P14" s="29"/>
      <c r="Q14" s="29"/>
    </row>
    <row r="15" spans="1:17">
      <c r="A15" s="28" t="s">
        <v>42</v>
      </c>
      <c r="B15" s="28"/>
      <c r="C15" s="28"/>
      <c r="D15" s="28"/>
      <c r="E15" s="28">
        <v>1</v>
      </c>
      <c r="F15" s="29" t="s">
        <v>30</v>
      </c>
      <c r="G15" s="29"/>
      <c r="H15" s="29" t="s">
        <v>93</v>
      </c>
      <c r="I15" s="29"/>
      <c r="J15" s="29"/>
      <c r="K15" s="29"/>
      <c r="L15" s="29"/>
      <c r="M15" s="29"/>
      <c r="N15" s="29"/>
      <c r="O15" s="29"/>
      <c r="P15" s="29"/>
      <c r="Q15" s="29"/>
    </row>
    <row r="16" spans="1:17">
      <c r="A16" s="28" t="s">
        <v>50</v>
      </c>
      <c r="B16" s="29"/>
      <c r="C16" s="29" t="s">
        <v>94</v>
      </c>
      <c r="D16" s="29"/>
      <c r="E16" s="28">
        <v>1</v>
      </c>
      <c r="F16" s="29" t="s">
        <v>95</v>
      </c>
      <c r="G16" s="29"/>
      <c r="H16" s="29" t="s">
        <v>96</v>
      </c>
      <c r="I16" s="29"/>
      <c r="J16" s="29"/>
      <c r="K16" s="29"/>
      <c r="L16" s="29"/>
      <c r="M16" s="29"/>
      <c r="N16" s="29"/>
      <c r="O16" s="29"/>
      <c r="P16" s="29"/>
      <c r="Q16" s="29"/>
    </row>
    <row r="17" spans="1:17">
      <c r="A17" s="28" t="s">
        <v>50</v>
      </c>
      <c r="B17" s="28"/>
      <c r="C17" s="28" t="s">
        <v>97</v>
      </c>
      <c r="D17" s="28"/>
      <c r="E17" s="28">
        <v>1</v>
      </c>
      <c r="F17" s="29" t="s">
        <v>52</v>
      </c>
      <c r="G17" s="29"/>
      <c r="H17" s="29" t="s">
        <v>98</v>
      </c>
      <c r="I17" s="29"/>
      <c r="J17" s="29"/>
      <c r="K17" s="29"/>
      <c r="L17" s="29"/>
      <c r="M17" s="29"/>
      <c r="N17" s="29"/>
      <c r="O17" s="29"/>
      <c r="P17" s="29"/>
      <c r="Q17" s="29"/>
    </row>
    <row r="18" spans="1:17">
      <c r="A18" s="28" t="s">
        <v>50</v>
      </c>
      <c r="B18" s="29"/>
      <c r="C18" s="29" t="s">
        <v>99</v>
      </c>
      <c r="D18" s="29"/>
      <c r="E18" s="28">
        <v>1</v>
      </c>
      <c r="F18" s="29" t="s">
        <v>21</v>
      </c>
      <c r="G18" s="29"/>
      <c r="H18" s="29" t="s">
        <v>100</v>
      </c>
      <c r="I18" s="29"/>
      <c r="J18" s="29"/>
      <c r="K18" s="29"/>
      <c r="L18" s="29"/>
      <c r="M18" s="29"/>
      <c r="N18" s="29"/>
      <c r="O18" s="29"/>
      <c r="P18" s="29"/>
      <c r="Q18" s="29"/>
    </row>
    <row r="19" spans="1:17">
      <c r="A19" s="28" t="s">
        <v>50</v>
      </c>
      <c r="B19" s="29"/>
      <c r="C19" s="29" t="s">
        <v>94</v>
      </c>
      <c r="D19" s="29"/>
      <c r="E19" s="28">
        <v>1</v>
      </c>
      <c r="F19" s="29" t="s">
        <v>21</v>
      </c>
      <c r="G19" s="29"/>
      <c r="H19" s="29" t="s">
        <v>101</v>
      </c>
      <c r="I19" s="29"/>
      <c r="J19" s="29"/>
      <c r="K19" s="29"/>
      <c r="L19" s="29"/>
      <c r="M19" s="29"/>
      <c r="N19" s="29"/>
      <c r="O19" s="29"/>
      <c r="P19" s="29"/>
      <c r="Q19" s="29"/>
    </row>
    <row r="20" spans="1:17">
      <c r="A20" s="28" t="s">
        <v>50</v>
      </c>
      <c r="B20" s="29"/>
      <c r="C20" s="29" t="s">
        <v>97</v>
      </c>
      <c r="D20" s="29"/>
      <c r="E20" s="28">
        <v>1</v>
      </c>
      <c r="F20" s="29" t="s">
        <v>102</v>
      </c>
      <c r="G20" s="29"/>
      <c r="H20" s="29" t="s">
        <v>103</v>
      </c>
      <c r="I20" s="29"/>
      <c r="J20" s="29"/>
      <c r="K20" s="29"/>
      <c r="L20" s="29"/>
      <c r="M20" s="29"/>
      <c r="N20" s="29"/>
      <c r="O20" s="29"/>
      <c r="P20" s="29"/>
      <c r="Q20" s="29"/>
    </row>
    <row r="21" spans="1:17">
      <c r="A21" s="28" t="s">
        <v>50</v>
      </c>
      <c r="B21" s="29"/>
      <c r="C21" s="29" t="s">
        <v>94</v>
      </c>
      <c r="D21" s="29"/>
      <c r="E21" s="28">
        <v>1</v>
      </c>
      <c r="F21" s="29" t="s">
        <v>104</v>
      </c>
      <c r="G21" s="29"/>
      <c r="H21" s="29" t="s">
        <v>105</v>
      </c>
      <c r="I21" s="29"/>
      <c r="J21" s="29"/>
      <c r="K21" s="29"/>
      <c r="L21" s="29"/>
      <c r="M21" s="29"/>
      <c r="N21" s="29"/>
      <c r="O21" s="29"/>
      <c r="P21" s="29"/>
      <c r="Q21" s="29"/>
    </row>
    <row r="22" spans="1:17">
      <c r="A22" s="28" t="s">
        <v>50</v>
      </c>
      <c r="B22" s="29"/>
      <c r="C22" s="29" t="s">
        <v>99</v>
      </c>
      <c r="D22" s="29"/>
      <c r="E22" s="28">
        <v>1</v>
      </c>
      <c r="F22" s="29" t="s">
        <v>104</v>
      </c>
      <c r="G22" s="29"/>
      <c r="H22" s="29" t="s">
        <v>106</v>
      </c>
      <c r="I22" s="29"/>
      <c r="J22" s="29"/>
      <c r="K22" s="29"/>
      <c r="L22" s="29"/>
      <c r="M22" s="29"/>
      <c r="N22" s="29"/>
      <c r="O22" s="29"/>
      <c r="P22" s="29"/>
      <c r="Q22" s="29"/>
    </row>
    <row r="23" spans="1:17">
      <c r="A23" s="28" t="s">
        <v>50</v>
      </c>
      <c r="B23" s="29"/>
      <c r="C23" s="29" t="s">
        <v>94</v>
      </c>
      <c r="D23" s="29"/>
      <c r="E23" s="28">
        <v>1</v>
      </c>
      <c r="F23" s="29" t="s">
        <v>104</v>
      </c>
      <c r="G23" s="29"/>
      <c r="H23" s="29" t="s">
        <v>107</v>
      </c>
      <c r="I23" s="29"/>
      <c r="J23" s="29"/>
      <c r="K23" s="29"/>
      <c r="L23" s="29"/>
      <c r="M23" s="29"/>
      <c r="N23" s="29"/>
      <c r="O23" s="29"/>
      <c r="P23" s="29"/>
      <c r="Q23" s="29"/>
    </row>
    <row r="24" spans="1:17">
      <c r="A24" s="28" t="s">
        <v>50</v>
      </c>
      <c r="B24" s="28"/>
      <c r="C24" s="28" t="s">
        <v>97</v>
      </c>
      <c r="D24" s="28"/>
      <c r="E24" s="28">
        <v>1</v>
      </c>
      <c r="F24" s="29" t="s">
        <v>55</v>
      </c>
      <c r="G24" s="29"/>
      <c r="H24" s="29" t="s">
        <v>108</v>
      </c>
      <c r="I24" s="29"/>
      <c r="J24" s="29"/>
      <c r="K24" s="29"/>
      <c r="L24" s="29"/>
      <c r="M24" s="29"/>
      <c r="N24" s="29"/>
      <c r="O24" s="29"/>
      <c r="P24" s="29"/>
      <c r="Q24" s="29"/>
    </row>
    <row r="25" spans="1:17">
      <c r="A25" s="29"/>
      <c r="B25" s="29"/>
      <c r="C25" s="29"/>
      <c r="D25" s="29"/>
      <c r="E25" s="29"/>
      <c r="F25" s="29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</row>
    <row r="26" spans="1:17">
      <c r="A26" s="29"/>
      <c r="B26" s="29"/>
      <c r="C26" s="29"/>
      <c r="D26" s="29"/>
      <c r="E26" s="29"/>
      <c r="F26" s="29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</row>
    <row r="29" spans="1:17">
      <c r="A29" s="2" t="s">
        <v>109</v>
      </c>
    </row>
    <row r="30" spans="1:17">
      <c r="A30" s="30" t="d">
        <v>2016-02-01</v>
      </c>
    </row>
  </sheetData>
  <pageMargins left="0.74999999999999989" right="0.74999999999999989" top="1.393700787401575" bottom="1.393700787401575" header="1" footer="1"/>
  <pageSetup paperSize="0" fitToWidth="0" fitToHeight="0" orientation="portrait" horizontalDpi="0" verticalDpi="0" copies="0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1"/>
  <sheetViews>
    <sheetView workbookViewId="0"/>
  </sheetViews>
  <sheetFormatPr defaultColWidth="8.69921875" defaultRowHeight="13.8"/>
  <cols>
    <col min="1" max="1024" width="8" style="2" customWidth="1"/>
  </cols>
  <sheetData/>
  <pageMargins left="0.74999999999999989" right="0.74999999999999989" top="1.393700787401575" bottom="1.393700787401575" header="1" footer="1"/>
  <pageSetup paperSize="0" fitToWidth="0" fitToHeight="0" orientation="portrait" horizontalDpi="0" verticalDpi="0" copies="0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J1"/>
  <sheetViews>
    <sheetView workbookViewId="0"/>
  </sheetViews>
  <sheetFormatPr defaultColWidth="8.69921875" defaultRowHeight="13.8"/>
  <cols>
    <col min="1" max="1024" width="8" style="2" customWidth="1"/>
  </cols>
  <sheetData/>
  <pageMargins left="0.70000000000000007" right="0.70000000000000007" top="1.1437007874015745" bottom="1.1437007874015745" header="0.74999999999999989" footer="0.74999999999999989"/>
  <pageSetup paperSize="0" fitToWidth="0" fitToHeight="0" orientation="portrait" horizontalDpi="0" verticalDpi="0" copies="0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Assets</vt:lpstr>
      <vt:lpstr>Locations</vt:lpstr>
      <vt:lpstr>Sheet3</vt:lpstr>
      <vt:lpstr>Sheet4</vt:lpstr>
      <vt:lpstr>Assets!Print_Area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Parish Clerk</dc:creator>
  <cp:lastModifiedBy>Parish Clerk</cp:lastModifiedBy>
  <cp:revision>19</cp:revision>
  <cp:lastPrinted>2026-03-03T16:19:01Z</cp:lastPrinted>
  <dcterms:created xsi:type="dcterms:W3CDTF">2023-04-24T16:00:19Z</dcterms:created>
  <dcterms:modified xsi:type="dcterms:W3CDTF">2026-04-03T11:50:58Z</dcterms:modified>
</cp:coreProperties>
</file>